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SEGUNDO TRIMESTRE 2023" sheetId="1" r:id="rId1"/>
  </sheets>
  <externalReferences>
    <externalReference r:id="rId2"/>
    <externalReference r:id="rId3"/>
    <externalReference r:id="rId4"/>
  </externalReferences>
  <definedNames>
    <definedName name="_xlnm.Print_Titles" localSheetId="0">'SEGUNDO TRIMESTRE 2023'!$4:$10</definedName>
  </definedNames>
  <calcPr calcId="144525"/>
</workbook>
</file>

<file path=xl/calcChain.xml><?xml version="1.0" encoding="utf-8"?>
<calcChain xmlns="http://schemas.openxmlformats.org/spreadsheetml/2006/main">
  <c r="B344" i="1" l="1"/>
  <c r="C344" i="1"/>
  <c r="E344" i="1"/>
  <c r="G344" i="1"/>
  <c r="B345" i="1"/>
  <c r="C345" i="1"/>
  <c r="E345" i="1"/>
  <c r="G345" i="1"/>
  <c r="B346" i="1"/>
  <c r="C346" i="1"/>
  <c r="E346" i="1"/>
  <c r="G346" i="1"/>
  <c r="B347" i="1"/>
  <c r="C347" i="1"/>
  <c r="E347" i="1"/>
  <c r="G347" i="1"/>
  <c r="B348" i="1"/>
  <c r="C348" i="1"/>
  <c r="E348" i="1"/>
  <c r="G348" i="1"/>
  <c r="B349" i="1"/>
  <c r="C349" i="1"/>
  <c r="E349" i="1"/>
  <c r="G349" i="1"/>
  <c r="D266" i="1" l="1"/>
  <c r="E266" i="1"/>
  <c r="F266" i="1"/>
  <c r="G266" i="1" s="1"/>
  <c r="G267" i="1"/>
  <c r="G268" i="1"/>
  <c r="G269" i="1"/>
  <c r="G270" i="1"/>
  <c r="G271" i="1"/>
  <c r="E272" i="1"/>
  <c r="F272" i="1"/>
  <c r="G273" i="1"/>
  <c r="G274" i="1"/>
  <c r="D275" i="1"/>
  <c r="G275" i="1" s="1"/>
  <c r="D276" i="1"/>
  <c r="G276" i="1" s="1"/>
  <c r="G277" i="1"/>
  <c r="D278" i="1"/>
  <c r="G278" i="1" s="1"/>
  <c r="D279" i="1"/>
  <c r="G279" i="1"/>
  <c r="G280" i="1"/>
  <c r="E281" i="1"/>
  <c r="F281" i="1"/>
  <c r="D282" i="1"/>
  <c r="G282" i="1" s="1"/>
  <c r="G283" i="1"/>
  <c r="D284" i="1"/>
  <c r="G284" i="1" s="1"/>
  <c r="D285" i="1"/>
  <c r="G285" i="1" s="1"/>
  <c r="G286" i="1"/>
  <c r="G287" i="1"/>
  <c r="D288" i="1"/>
  <c r="G288" i="1" s="1"/>
  <c r="E289" i="1"/>
  <c r="F289" i="1"/>
  <c r="G290" i="1"/>
  <c r="D291" i="1"/>
  <c r="D292" i="1"/>
  <c r="G292" i="1" s="1"/>
  <c r="D293" i="1"/>
  <c r="G293" i="1" s="1"/>
  <c r="G294" i="1"/>
  <c r="G295" i="1"/>
  <c r="D296" i="1"/>
  <c r="G296" i="1" s="1"/>
  <c r="D297" i="1"/>
  <c r="E297" i="1"/>
  <c r="F297" i="1"/>
  <c r="G298" i="1"/>
  <c r="G299" i="1"/>
  <c r="G300" i="1"/>
  <c r="D301" i="1"/>
  <c r="E301" i="1"/>
  <c r="F301" i="1"/>
  <c r="G302" i="1"/>
  <c r="G303" i="1"/>
  <c r="G301" i="1" l="1"/>
  <c r="E304" i="1"/>
  <c r="F304" i="1"/>
  <c r="G297" i="1"/>
  <c r="D289" i="1"/>
  <c r="G289" i="1" s="1"/>
  <c r="D281" i="1"/>
  <c r="G281" i="1" s="1"/>
  <c r="D272" i="1"/>
  <c r="G291" i="1"/>
  <c r="A371" i="1"/>
  <c r="A372" i="1" s="1"/>
  <c r="A373" i="1" s="1"/>
  <c r="A338" i="1"/>
  <c r="A339" i="1" s="1"/>
  <c r="A340" i="1" s="1"/>
  <c r="A341" i="1" s="1"/>
  <c r="A342" i="1" s="1"/>
  <c r="E130" i="1"/>
  <c r="E86" i="1"/>
  <c r="E85" i="1"/>
  <c r="E84" i="1"/>
  <c r="E83" i="1"/>
  <c r="G272" i="1" l="1"/>
  <c r="D304" i="1"/>
  <c r="G304" i="1" s="1"/>
</calcChain>
</file>

<file path=xl/sharedStrings.xml><?xml version="1.0" encoding="utf-8"?>
<sst xmlns="http://schemas.openxmlformats.org/spreadsheetml/2006/main" count="1237" uniqueCount="858">
  <si>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</si>
  <si>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</si>
  <si>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</si>
  <si>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</si>
  <si>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</si>
  <si>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</si>
  <si>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</si>
  <si>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</si>
  <si>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</si>
  <si>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</si>
  <si>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</si>
  <si>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</si>
  <si>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</si>
  <si>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</si>
  <si>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</si>
  <si>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</si>
  <si>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</si>
  <si>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</si>
  <si>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</si>
  <si>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</si>
  <si>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</si>
  <si>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</si>
  <si>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</si>
  <si>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</si>
  <si>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</si>
  <si>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</si>
  <si>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</si>
  <si>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</si>
  <si>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</si>
  <si>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</si>
  <si>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</si>
  <si>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</si>
  <si>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</si>
  <si>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</si>
  <si>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</si>
  <si>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</si>
  <si>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</si>
  <si>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</si>
  <si>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</si>
  <si>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</si>
  <si>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</si>
  <si>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</si>
  <si>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Evidencia (Enlace Ley 5282/14)</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</si>
  <si>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</si>
  <si>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</si>
  <si>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</si>
  <si>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</si>
  <si>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</si>
  <si>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</si>
  <si>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</si>
  <si>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</si>
  <si>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</si>
  <si>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4°</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</si>
  <si>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</si>
  <si>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</si>
  <si>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</si>
  <si>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</si>
  <si>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</si>
  <si>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</si>
  <si>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</si>
  <si>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</si>
  <si>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</si>
  <si>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</si>
  <si>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</si>
  <si>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</si>
  <si>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</si>
  <si>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</si>
  <si>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</si>
  <si>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</si>
  <si>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</si>
  <si>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</si>
  <si>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</si>
  <si>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</si>
  <si>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</si>
  <si>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</si>
  <si>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</si>
  <si>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</si>
  <si>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</si>
  <si>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</si>
  <si>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</si>
  <si>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</si>
  <si>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</si>
  <si>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5.2. Participación y difusión en idioma Guaraní</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</si>
  <si>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</si>
  <si>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</si>
  <si>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</si>
  <si>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</si>
  <si>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3.5 Contrataciones realizadas</t>
  </si>
  <si>
    <t>3.6 Ejecución Financiera</t>
  </si>
  <si>
    <t>5- PARTICIPACIÓN CIUDADANA</t>
  </si>
  <si>
    <t>6.2 Gestión de riesgos de corrupción</t>
  </si>
  <si>
    <t>2.1. Resolución de Aprobación y Anexo de Plan de Rendición de Cuentas</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</si>
  <si>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</si>
  <si>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</si>
  <si>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</si>
  <si>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</si>
  <si>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</si>
  <si>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</si>
  <si>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5.3 Diagnostico "The Integrity app"</t>
  </si>
  <si>
    <t>No Respondidos o Reconsideradas</t>
  </si>
  <si>
    <t>7.1.Gestión de denuncias de corrupción</t>
  </si>
  <si>
    <t>DIRECCION NACIONAL DE AERONAUTICA CIVIL - DINAC</t>
  </si>
  <si>
    <t>Unidad de Transparencia y Anticorrupción</t>
  </si>
  <si>
    <t>Dirección de Aeropuertos</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</si>
  <si>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</si>
  <si>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</si>
  <si>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</si>
  <si>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</si>
  <si>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</si>
  <si>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</si>
  <si>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</si>
  <si>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</si>
  <si>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</si>
  <si>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Abg. Juana Cristina Perez Trivero</t>
  </si>
  <si>
    <t>Lic. Antonio Sanabria Orue</t>
  </si>
  <si>
    <t>Lic. Lidia Graciela Cáceres Ocampos</t>
  </si>
  <si>
    <t>Sr. Christian Alejandro Ojeda Gayoso</t>
  </si>
  <si>
    <t>C.P. Carlos María Noguera Agüero</t>
  </si>
  <si>
    <t>Sr. Jorge Daniel Insfrán Aguilera</t>
  </si>
  <si>
    <t>Sra. Yanina Mariela González Cabañas</t>
  </si>
  <si>
    <t>Lic. Maria Alejandra Noceda Romero</t>
  </si>
  <si>
    <t>Gerente de Normas de Navegación Aérea</t>
  </si>
  <si>
    <t>Jefe de Departamento de Archivo Central</t>
  </si>
  <si>
    <t>Gerente de Proyectos de Inversión</t>
  </si>
  <si>
    <t>Asistente</t>
  </si>
  <si>
    <t xml:space="preserve">Asistente de Jefatura de Bienestar de Personal </t>
  </si>
  <si>
    <t>Secretaria Comunicacional</t>
  </si>
  <si>
    <t>Sr. Mario David Pereira Gimenez</t>
  </si>
  <si>
    <t>http://www.dinac.gov.py/v3/index.php/transparencia-y-anticorrupcion-dinac/ley-5282-14-art-8-acceso-a-la-informacion-publica</t>
  </si>
  <si>
    <t>3.4- Servicios o Productos Misionales (Depende de la Naturaleza de la Misión Institucional, puede abarcar un Programa o Proyecto)</t>
  </si>
  <si>
    <t>SERVICIOS PERSONALES</t>
  </si>
  <si>
    <t>http://www.dinac.gov.py/v3/index.php/transparencia-y-anticorrupcion-dinac/informacion-publica-ley-5189-2014</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</si>
  <si>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</si>
  <si>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</si>
  <si>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</si>
  <si>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</si>
  <si>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</si>
  <si>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</si>
  <si>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</si>
  <si>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</si>
  <si>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</si>
  <si>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</si>
  <si>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</si>
  <si>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</si>
  <si>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</si>
  <si>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</si>
  <si>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</si>
  <si>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</si>
  <si>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</si>
  <si>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</si>
  <si>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BIENES DE CONSUMO DE OFICINAS E INSUMOS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</si>
  <si>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</si>
  <si>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</si>
  <si>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</si>
  <si>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</si>
  <si>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</si>
  <si>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</si>
  <si>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</si>
  <si>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</si>
  <si>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</si>
  <si>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</si>
  <si>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OTROS GASTOS DE INVERSION Y REPARACIONES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</si>
  <si>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</si>
  <si>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</si>
  <si>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</si>
  <si>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</si>
  <si>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</si>
  <si>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</si>
  <si>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</si>
  <si>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TOTAL GENERAL</t>
  </si>
  <si>
    <t>https://transparencia.senac.gov.py</t>
  </si>
  <si>
    <t>No aplica</t>
  </si>
  <si>
    <t>Se encuentra pendiente el informe oficial</t>
  </si>
  <si>
    <t xml:space="preserve">https://www.sfp.gov.py/sfp/seccion/65-monitoreo-de-la-ley-518914.html </t>
  </si>
  <si>
    <t>https://informacionpublica.paraguay.gov.py/portal/#!/buscar_informacion#resultados</t>
  </si>
  <si>
    <t>Administración General</t>
  </si>
  <si>
    <t>Mejorar el modelo de gestión institucional</t>
  </si>
  <si>
    <t>Servicios Aeronáuticos</t>
  </si>
  <si>
    <t>Promover el fortalecimiento de los sistemas de vigilancia de la aviación civil, así como la mejora en la conectividad aérea y la protección del ambiente</t>
  </si>
  <si>
    <t>807 Certificados</t>
  </si>
  <si>
    <t>1.500 usuarios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</si>
  <si>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</si>
  <si>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https://pyenresultados.rindiendocuentas.gov.py/PerfilEntidad?codEntidad=25-5&amp;codEntidad=25-5#programasActividades</t>
  </si>
  <si>
    <t>Servicios Aeroportuarios</t>
  </si>
  <si>
    <t>Mejorar la gestión y la infraestructura aeroportuaria y de navegación aérea</t>
  </si>
  <si>
    <t>885.525 Servicios</t>
  </si>
  <si>
    <t>885.525 usuarios</t>
  </si>
  <si>
    <t>a) Pasajeros dentro de entornos confortables, saludables y seguros; b) Operaciones aéreas eficientes y seguras</t>
  </si>
  <si>
    <t>Servicios Meteorológicos</t>
  </si>
  <si>
    <t>Garantizar y optimizar la prestación de los Servicios Meteorológicos, Climáticos e Hidrológicos</t>
  </si>
  <si>
    <t>1.440.000 Informes</t>
  </si>
  <si>
    <t>7 millones de habitantes</t>
  </si>
  <si>
    <t xml:space="preserve"> a) Población nacional mejor informada y protegida; b) Operaciones aéreas seguras.</t>
  </si>
  <si>
    <t>Servicios de Formación en Aeronáutica</t>
  </si>
  <si>
    <t>Promover la formación de técnicos aeronáuticos acorde a la demanda de la industria</t>
  </si>
  <si>
    <t>56 Cursos</t>
  </si>
  <si>
    <t>1.700 personas</t>
  </si>
  <si>
    <t>Transferencias Consolidables</t>
  </si>
  <si>
    <t>No aplica.</t>
  </si>
  <si>
    <t>10 Cuotas</t>
  </si>
  <si>
    <t>Ministerio de Hacienda</t>
  </si>
  <si>
    <t>Se ha dado cumplimiento a las disposiciones contempladas en la Ley de Presupuesto vigente, en tiempo y forma.</t>
  </si>
  <si>
    <t>Buzón digital</t>
  </si>
  <si>
    <t>Implementado con relación a los servicios meteorológicos</t>
  </si>
  <si>
    <t xml:space="preserve">https://www.meteorologia.gov.py/buzon-sugerencias/ </t>
  </si>
  <si>
    <t>Buzón del INAC</t>
  </si>
  <si>
    <t>Implementado con relación a los servicios de capacitación</t>
  </si>
  <si>
    <t>Instituto Nacional de Aeronáutica Civil - INAC</t>
  </si>
  <si>
    <t>Implementado con relación a los servicios prestados por el AISP, para sus usuarios</t>
  </si>
  <si>
    <t>Implementado con relación a los servicios prestados por el AIG, para sus usuarios</t>
  </si>
  <si>
    <t xml:space="preserve">Buzón de la Dirección de Aeronáutica </t>
  </si>
  <si>
    <t>Implementado con relación a los servicios prestados en el Hangar de DINAC</t>
  </si>
  <si>
    <t xml:space="preserve">Plan de Mejoramiento Institucional sobre la evaluación de la implementación del Sistema de Control Interno </t>
  </si>
  <si>
    <t>Calificación de 2,80 (Diseñado) s/ Nota CGR N° 4349 del 30/09/2020</t>
  </si>
  <si>
    <t>Calificación de 3,00 (Gestionado) s/ Nota CGR N° 5877 del 14/10/2021</t>
  </si>
  <si>
    <t>Calificación de 2,88 (Diseñado) s/ Nota CGR N° 4643 del 22/06/2022</t>
  </si>
  <si>
    <t>Estaciones Meteorológicas operando*100/Estaciones Meteorológicas Instaladas</t>
  </si>
  <si>
    <t>https://www.meteorologia.gov.py/emas/</t>
  </si>
  <si>
    <t>Estaciones Hidrológicas operando*100/Estaciones Hidrológicas Instaladas</t>
  </si>
  <si>
    <t>https://www.meteorologia.gov.py/nivel-rio/indexautomatica.php</t>
  </si>
  <si>
    <t>Página web institucional en guaraní.</t>
  </si>
  <si>
    <t>Traducción de las cabeceras de página al idioma guaraní.</t>
  </si>
  <si>
    <t>En proceso</t>
  </si>
  <si>
    <t>www.meteorologia.gov.py</t>
  </si>
  <si>
    <t>Supuesta Infracción a Leyes Especiales</t>
  </si>
  <si>
    <t>Investigación Preliminar</t>
  </si>
  <si>
    <t>https://denuncias.gov.py/portal-publico/seguimiento-denuncia/14746</t>
  </si>
  <si>
    <t>https://denuncias.gov.py/portal-publico/seguimiento-denuncia/14865</t>
  </si>
  <si>
    <t>https://denuncias.gov.py/portal-publico/seguimiento-denuncia/14868</t>
  </si>
  <si>
    <t xml:space="preserve">Normar, vigilar y garantizar que las actividades de la aviación civil, así como las meteorológica e hidrológicas, se desarrollen de una manera regular y ordenada, prestando servicios con los más altos estándares de eficiencia, para la satisfacción de los usuarios y clientes de la institución. </t>
  </si>
  <si>
    <t>Abril</t>
  </si>
  <si>
    <t xml:space="preserve">Mayo </t>
  </si>
  <si>
    <t>Junio</t>
  </si>
  <si>
    <t>Sra. Gloria Lorena Zarate Ruiz Diaz</t>
  </si>
  <si>
    <t xml:space="preserve"> Memorándum A.F. Nº 22/23</t>
  </si>
  <si>
    <t>Informe A.F. Nº 02/23</t>
  </si>
  <si>
    <t>Informe de Arqueo de Fondo Fijo correspondiente al Mes de Junio 2023.</t>
  </si>
  <si>
    <t>Informe de Arqueo de Cajas Perceptoras correspondiente al Mes de Junio 2023.</t>
  </si>
  <si>
    <t>Plan de Capacitación de la Dirección Nacional de Aeronáutica Civil (DINAC), correspondiente al periodo 2022/2023.</t>
  </si>
  <si>
    <t>Memorándum AG Nº 27/23</t>
  </si>
  <si>
    <t xml:space="preserve">Memorándum AG Nº 28/23 </t>
  </si>
  <si>
    <t>Informe AI-02</t>
  </si>
  <si>
    <t>Informe de Arqueo de Fondo Fijo correspondiente al Mes de Mayo 2023.</t>
  </si>
  <si>
    <t>Informe de Arqueo de Cajas Perceptoras correspondiente al Mes de Mayo 2023.</t>
  </si>
  <si>
    <t xml:space="preserve">Informe s/ Sistema de Seguimiento de Contratos - </t>
  </si>
  <si>
    <t>• Informe de Arqueo de Fondo Fijo y Cajas Perceptoras Primer Semestre 2023.-</t>
  </si>
  <si>
    <t xml:space="preserve">• Cabe resaltar que durante el segundo trimestre (Abril-Mayo-Junio) del ejercicio 2023, en ésta Unidad de Control no se han realizado auditorías externas. </t>
  </si>
  <si>
    <t xml:space="preserve"> Memorándum A.F. Nº 23/23</t>
  </si>
  <si>
    <t>Gerente de Sistema de Gestion de Calidad</t>
  </si>
  <si>
    <t>CONTRATACIÓN VÍA EXCEPCIÓN Nº 02/2023 “ADQUISICION DE REGULADOR DE CORRIENTE CONSTANTE DEL SISTEMA DE NAVEGACIÓN Y AYUDAS VISUALES OCEM DEL AISP – AD REFERÉNDUM</t>
  </si>
  <si>
    <t xml:space="preserve">MARESAGA S.R.L. </t>
  </si>
  <si>
    <t>Ejecución</t>
  </si>
  <si>
    <t>https://www.contrataciones.gov.py/licitaciones/adjudicacion/424548-adquisicion-regulador-corriente-constante-sistema-navegacion-ayudas-visuales-ocem-ai-1/resumen-adjudicacion.html</t>
  </si>
  <si>
    <r>
      <t>LICITACIÓN POR CONCURSO DE OFERTAS N° 12/2022 “MANTENIMIENTO DE JARDINERÍA DEL AIG Y AISP”.</t>
    </r>
    <r>
      <rPr>
        <b/>
        <u/>
        <sz val="11"/>
        <color theme="1"/>
        <rFont val="Calibri"/>
        <family val="2"/>
      </rPr>
      <t xml:space="preserve"> </t>
    </r>
  </si>
  <si>
    <t>CONSERMAR MULTISERVICIO DE MARIELA CAROLINA MOLAS SAMUDIO</t>
  </si>
  <si>
    <t>https://www.contrataciones.gov.py/licitaciones/adjudicacion/contrato/408418-mariela-carolina-molas-samudio-2.html</t>
  </si>
  <si>
    <t>CONTRATACIÓN DIRECTA Nº 44/23 “SERVICIO DE PROVISIÓN DE CAFÉ EN MAQUINA”.</t>
  </si>
  <si>
    <t>CAFEPAR S.A.</t>
  </si>
  <si>
    <t>https://www.contrataciones.gov.py/licitaciones/adjudicacion/429221-servicio-provision-cafe-maquina-1/resumen-adjudicacion.html</t>
  </si>
  <si>
    <t>LICITACIÓN POR CONCURSO DE OFERTAS N° 49/2023 “REINGENIERÍA Y PUESTA EN MARCHA DE SISTEMA DE GESTIÓN DEPOSITO VERSIÓN 2”.</t>
  </si>
  <si>
    <t>VTG S.R.L</t>
  </si>
  <si>
    <t>Finiquitado</t>
  </si>
  <si>
    <t>https://www.contrataciones.gov.py/licitaciones/adjudicacion/430158-reingenieria-puesta-marcha-sistema-gestion-deposito-version-2-1/resumen-adjudicacion.html</t>
  </si>
  <si>
    <t>LICITACIÓN POR CONCURSO DE OFERTAS N° 01/2023 “ADQUISICION DE MUEBLES, EQUIPOS DE OFICINA Y OTROS PARA EL HANGAR KOICA-DINAC- AD REFERENDUM”.</t>
  </si>
  <si>
    <t>MOBILIARTE INDUSTRIAL Y COMERCIAL S.R.L.</t>
  </si>
  <si>
    <t>https://www.contrataciones.gov.py/licitaciones/adjudicacion/421405-adquisicion-muebles-equipos-oficina-otros-hangar-koica-dinac-ad-referendum-1/resumen-adjudicacion.html</t>
  </si>
  <si>
    <t>RAGO IMPORT</t>
  </si>
  <si>
    <t>LICITACIÓN POR CONCURSO DE OFERTAS N° 24/2023 “CONTRATACIÓN DE SEGUROS PARA VEHICULOS DE LA DINAC”</t>
  </si>
  <si>
    <t>ASEGURADORA DEL ESTE S.A</t>
  </si>
  <si>
    <t>https://www.contrataciones.gov.py/licitaciones/adjudicacion/425397-contratacion-seguro-vehiculos-dinac-1/resumen-adjudicacion.html</t>
  </si>
  <si>
    <r>
      <t>LICITACIÓN POR CONCURSO DE OFERTAS N° 52/2023 “CONTRATACIÓN DE SERVICIO DE LIMPIEZA PARA EL MINISTERIO DE DEFENSA NACIONAL”.</t>
    </r>
    <r>
      <rPr>
        <b/>
        <u/>
        <sz val="11"/>
        <color theme="1"/>
        <rFont val="Calibri"/>
        <family val="2"/>
      </rPr>
      <t xml:space="preserve"> </t>
    </r>
  </si>
  <si>
    <t>https://www.contrataciones.gov.py/licitaciones/adjudicacion/425430-contratacion-servicio-limpieza-ministerio-defensa-nacional-1/resumen-adjudicacion.html</t>
  </si>
  <si>
    <t>CONTRATACIÓN POR EXCEPCIÓN N° 06/2023 “CONTRATACIÓN DE SERVICIO DE RECOLECCIÓN DE BASURA PARA EL AISP”.</t>
  </si>
  <si>
    <t xml:space="preserve">LA DISCIPLINA S.A., </t>
  </si>
  <si>
    <t>https://www.contrataciones.gov.py/licitaciones/adjudicacion/429341-contratacion-servicio-recoleccion-basuras-aisp-1/resumen-adjudicacion.html</t>
  </si>
  <si>
    <t>LICITACIÓN POR CONCURSO DE OFERTAS N° 02/2023 “SUMINISTRO DE INSTALACIÓN Y PUESTA EN SERVICIO DE INFRAESTRUCTURA TECNOLÓGICA PARA EL HANGAR DEL INAC - AD REFERÉNDUM”</t>
  </si>
  <si>
    <t>VGO INGENIERÍA S.A.</t>
  </si>
  <si>
    <t>https://www.contrataciones.gov.py/licitaciones/adjudicacion/422659-suministro-instalacion-puesta-servicio-infraestructura-tecnologica-hangar-inac-ad-re-1/resumen-adjudicacion.html</t>
  </si>
  <si>
    <t>MASTER SOFT PARAGUAY S.R.L.</t>
  </si>
  <si>
    <t>DATA LAB S.A.</t>
  </si>
  <si>
    <t>TES INGENIERÍA DE DIEGO RODRÍGUEZ</t>
  </si>
  <si>
    <t>CONTRATACIÓN DIRECTA Nº 46/23 “ADQUISICIÓN DE DESTRUCTOR DE PAPEL PARA OFICINAS – AD REFERÉNDUM”</t>
  </si>
  <si>
    <t>MARFIL IND. &amp; COM. DE CESAR GAMARRA MARÍN</t>
  </si>
  <si>
    <t>https://www.contrataciones.gov.py/licitaciones/adjudicacion/430937-adquisicion-destructor-papel-oficinas-ad-referendum-1/resumen-adjudicacion.html</t>
  </si>
  <si>
    <t>LICITACIÓN POR CONCURSO DE OFERTAS N° 37/2023 “SERVICIO DE ALMACENAMIENTO Y PROCESAMIENTO DE DATOS EN LA NUBE”</t>
  </si>
  <si>
    <t>FREELANCERS DEL PARAGUAY DE JUAN CARLOS LOPEZ AGUAYO</t>
  </si>
  <si>
    <t>https://www.contrataciones.gov.py/licitaciones/adjudicacion/425499-contratacion-servicio-almacenamiento-procesamiento-datos-nube-1/resumen-adjudicacion.html</t>
  </si>
  <si>
    <t>CONTRATACIÓN VÍA EXCEPCIÓN N° 01/2023 “SERVICIO DE RECOLECCIÓN DE RESIDUOS PARA EL INAC”</t>
  </si>
  <si>
    <t>LA DISCIPLINA S.A.</t>
  </si>
  <si>
    <t>Verificación</t>
  </si>
  <si>
    <t>https://www.contrataciones.gov.py/licitaciones/adjudicacion/423912-servicio-recoleccion-residuos-inac-1/resumen-adjudicacion.html</t>
  </si>
  <si>
    <t>Ejecutado 1º trimestre</t>
  </si>
  <si>
    <t>Ejecutado 2º trimestre</t>
  </si>
  <si>
    <t>Saldo</t>
  </si>
  <si>
    <t>Mecanismos de participación ciudadana a nivel institucional</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</si>
  <si>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</si>
  <si>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Transparencia activa y pasiva de información pública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</si>
  <si>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</si>
  <si>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Canales de denuncias ciudadanas con seguimieto periódico</t>
  </si>
  <si>
    <t xml:space="preserve">PEI DINAC 2019-2023. Objetivo Estratégico N° 1. Mejorar el modelo de gestión institucional. Estrategia:  1.15.  Fortalecer el control de posibles hechos de corrupción que ingresen al Portal del Sistema de  Seguimientos de casos de la Secretaría Nacional Anticorrupción - SENAC                          </t>
  </si>
  <si>
    <t>Implementación de canales de diálogo social y participación ciudadana para la consulta y el monitoreo de políticas públicas.</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</si>
  <si>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</si>
  <si>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</si>
  <si>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</si>
  <si>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 https://transparencia.senac.gov.py/portal</t>
  </si>
  <si>
    <t>https://denuncias.gov.py/portal-publico</t>
  </si>
  <si>
    <t>2.162 funcionarios</t>
  </si>
  <si>
    <t>Buzón del Aeropuerto Guaraní</t>
  </si>
  <si>
    <t>Administración del Aeropuerto Internacional Silvio Pettirossi</t>
  </si>
  <si>
    <t>Administración del Aeropuerto Internacional Guaraní</t>
  </si>
  <si>
    <t>Calificación de 2,75 (Diseñado) s/ Nota CGR N° 2768 del 07/06/2023</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</si>
  <si>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</si>
  <si>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</si>
  <si>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</si>
  <si>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</si>
  <si>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</si>
  <si>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</si>
  <si>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</si>
  <si>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</si>
  <si>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</si>
  <si>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Emisión de AOCR</t>
  </si>
  <si>
    <t>Emitir certificados de Reconocimiento de Explotador Aéreo Certificado extranjero</t>
  </si>
  <si>
    <t>Explotadores aéreos extranjeros</t>
  </si>
  <si>
    <t>certificados solicitados emitidos en tiempo y forma</t>
  </si>
  <si>
    <t>Copia de AOCR</t>
  </si>
  <si>
    <t>Inspecciones de Cabina de Pasajeros</t>
  </si>
  <si>
    <t>Realizar inspecciones de cabina a explotadores</t>
  </si>
  <si>
    <t>Explotadores aéreos nacionales</t>
  </si>
  <si>
    <t>Realizadas las inspecciones</t>
  </si>
  <si>
    <t>Informe de Inspección</t>
  </si>
  <si>
    <t>Verificación de Competencia TCP</t>
  </si>
  <si>
    <t>Realizar verificación de TCP</t>
  </si>
  <si>
    <t>Realizadas las verificaciones</t>
  </si>
  <si>
    <t>Informe de verificación</t>
  </si>
  <si>
    <t>Certificación de Autorizaciones específicas</t>
  </si>
  <si>
    <t>Certificar autorizaciones de navegación específicas</t>
  </si>
  <si>
    <t>No aplicable</t>
  </si>
  <si>
    <t>Inspecciones de rampa</t>
  </si>
  <si>
    <t>Realizar inspecciones en rampa</t>
  </si>
  <si>
    <t>Realizadas las inspecciones programadas</t>
  </si>
  <si>
    <t>Informes de inspección</t>
  </si>
  <si>
    <t>Revisión de manuales</t>
  </si>
  <si>
    <t>Revisar modificaciones a manuales de los explotadores</t>
  </si>
  <si>
    <t>Manuales revisados y aprobados/aceptados</t>
  </si>
  <si>
    <t>Informe de revisión</t>
  </si>
  <si>
    <t>Renovación de COA</t>
  </si>
  <si>
    <t>Renovar Certificados de Operador Aéreo</t>
  </si>
  <si>
    <t>Operadores aéreos nacionales</t>
  </si>
  <si>
    <t>Dos Certificados COA emitidos en este trimestre</t>
  </si>
  <si>
    <t>2 (dos) COA Emitidos</t>
  </si>
  <si>
    <t>Inclusión de aeronaves</t>
  </si>
  <si>
    <t>Incluir aeronaves a flota de operadores aéreos</t>
  </si>
  <si>
    <t>Emitidas OpSpecs</t>
  </si>
  <si>
    <t>OpSpecs emitidas</t>
  </si>
  <si>
    <t>Inspecciones a Estación</t>
  </si>
  <si>
    <t>Inspeccionar las estaciones extranjeras</t>
  </si>
  <si>
    <t>Realizada las inspecciones</t>
  </si>
  <si>
    <t>Informe Final de Inspección</t>
  </si>
  <si>
    <t>Limitaciones de Operación</t>
  </si>
  <si>
    <t>Emitir limitaciones de operación solicitadas</t>
  </si>
  <si>
    <t>Aviación General</t>
  </si>
  <si>
    <t>Emitidas Limitaciones de Operación</t>
  </si>
  <si>
    <t>Ejemplo de Limitación emitida</t>
  </si>
  <si>
    <t>LOA RNAV/RNP</t>
  </si>
  <si>
    <t>Emitir LOA de RNAV/RNP</t>
  </si>
  <si>
    <t xml:space="preserve"> LOA´s emitidas</t>
  </si>
  <si>
    <t>LOA emitida</t>
  </si>
  <si>
    <t>DIRECCION DE AERONAUTICA</t>
  </si>
  <si>
    <t>SEGURIDAD OPERACIONAL</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</si>
  <si>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</si>
  <si>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</si>
  <si>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</si>
  <si>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</si>
  <si>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</si>
  <si>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</si>
  <si>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</si>
  <si>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</si>
  <si>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</si>
  <si>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</si>
  <si>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ELABORAR NORMAS Y REGLAMENTOS PARA LOS SERVICIOS DE NAVEGACIÓN AÉREA, DE CONFORMIDAD CON LOS PROCEDIMIENTOS Y ESTÁNDARES DE LA CALIDAD, LA LEGISLACIÓN NACIONAL E INTERNACIONAL Y LAS RECOMENDACIONES DE LA OACI.</t>
  </si>
  <si>
    <t>SUBDIRECCION DE NAVEGACION AEREA -SDNA</t>
  </si>
  <si>
    <t>GERENCIA DE NORMAS DE NAVEGACION AERA - GNNA</t>
  </si>
  <si>
    <t>TRABAJOS AEREOS</t>
  </si>
  <si>
    <t xml:space="preserve">SEGURIDAD OPERACIONAL </t>
  </si>
  <si>
    <t>COMUNIDAD AERONAUTICA</t>
  </si>
  <si>
    <t>APROBADO SESENTA Y CINCO (65) EN 2do TRIMESTRE</t>
  </si>
  <si>
    <t>INFORME DE GESTION DEL 2do TRIMESTRE</t>
  </si>
  <si>
    <t>REGLAMENTOS NACIONALES - DE NAVEGACION AEREA</t>
  </si>
  <si>
    <t xml:space="preserve">SEGURIDAD OPERACIONAL  </t>
  </si>
  <si>
    <t>NORMAS Y REGLAMENTOS  ACTUALIZADOS CONFORME A LA AMDT OACI</t>
  </si>
  <si>
    <t>ACTUALIZADOS - SIETE (7) DINAC R Y DOCUMENTO PANS-AIM 10066</t>
  </si>
  <si>
    <t xml:space="preserve">INFORME DE GESTION DEL 2do TRIMESTRE - PUBLICADOS EN PAG WEB </t>
  </si>
  <si>
    <t>PLAN ANUAL DE INSPECTORIA ANS 2023</t>
  </si>
  <si>
    <t>VIGILANCIA</t>
  </si>
  <si>
    <t>CUMPLIMIENTO DEL PLAN DE INSPECTORIA ANUAL  100%</t>
  </si>
  <si>
    <t>PROVEEDOR DE SERVICIO DE NAVEGACION AEREA</t>
  </si>
  <si>
    <t>DINAC RES N° 36/2023 APROBACION DEL PLAN DE INSPECCION 2023</t>
  </si>
  <si>
    <t>GERENCIA DE NORMAS DE AERODROMOS Y AYUDAS TERRESTRES - GNAGA</t>
  </si>
  <si>
    <t>PLAN ANUAL DE INSPECTORIA DE AERODROMOS (IAGA)</t>
  </si>
  <si>
    <t>PROVEEDOR DE SERVICIO</t>
  </si>
  <si>
    <t xml:space="preserve"> INFORMES DE LAS INSPECCIONES REALIZADAS CON HALLAZGOS ENCONTRADOS </t>
  </si>
  <si>
    <t xml:space="preserve">DINAC RES N° 375/2023 APROBACION DELPLAN ANUAL DE INSPECTORIA DE AERODROMOS </t>
  </si>
  <si>
    <t>REGLAMENTOS DE SANCIONES E INFRACCIONES PARA LOS PROVEEDORES DE SERVICIO</t>
  </si>
  <si>
    <t>NORMAS Y REGLAMENTOS  ACTUALIZADOS</t>
  </si>
  <si>
    <t>NUEVA EDICION O REVISION DEL REGLAMENTO</t>
  </si>
  <si>
    <t>HABILITACION DE PISTAS</t>
  </si>
  <si>
    <t>CONSTANCIA DE CERTIFICACION DE SEGURIDAD OPERACIONAL A AERODROMOS Y PISTAS, META ANUAL SETENTA Y SEIS (76)</t>
  </si>
  <si>
    <t>CERTIFICADOS ENTREGADOS  TREINTA Y CINCO (35)</t>
  </si>
  <si>
    <t>SUBDIRECCION DE TRANSPORTE AEREO - STA</t>
  </si>
  <si>
    <t xml:space="preserve">RESOLUCION DINAC PARA LAS DISTINTAS LINEAS AEREAS Y ORGANISMOS ESTATALES SOBRE ASUNTOS INTERNACIONALES VARIOS </t>
  </si>
  <si>
    <t xml:space="preserve">APROBACION DE LINEAS AEREAS A OPERAR </t>
  </si>
  <si>
    <t>SOCIALIZAR</t>
  </si>
  <si>
    <t>COMUNIDAD AERONAUTICA, PROVEEDOR DE SERVICIOS, USUARIO EN GENERAL</t>
  </si>
  <si>
    <t>CUMPLIDO</t>
  </si>
  <si>
    <t>RESOLUCIONES</t>
  </si>
  <si>
    <t>OPERACIONES DE VUELOS A LAS DISTINTAS LINEAS AEREAS NACIONALES Y EXTRANJERAS</t>
  </si>
  <si>
    <t>AUTORIZACION</t>
  </si>
  <si>
    <t xml:space="preserve">SERVICIOS BRINDADOS </t>
  </si>
  <si>
    <t>COMUNIDAD AERONAUTICA NACIONAL E INTERNACIONAL,  USUARIO EN GENERAL</t>
  </si>
  <si>
    <t>PROGRAMA DE VUELOS PLANIIFICADOS</t>
  </si>
  <si>
    <t>IMPULSAR Y MANTENER POLÍTICA AEROCOMERCIAL DE CIELOS ABIERTOS, GRADUALMENTE CON TODOS LOS ESTADOS MIEMBROS DE LA OACI</t>
  </si>
  <si>
    <t xml:space="preserve">GESTIONAR Y ACTUALIZAR INSTRUMENTOS BILATERALES Y MULTILATERALES LIBERALIZADOS E INCENTIVOS ECONÓMICOS A LOS EXPLOTADORES AÉREOS - </t>
  </si>
  <si>
    <t xml:space="preserve">1) IMPLEMENTAR POLÍTICAS INSTITUCIONALES DE IMPACTO NACIONAL E INTERNACIONAL ORIENTADAS AL DESARROLLO DE LA AVIACIÓN </t>
  </si>
  <si>
    <t>MEMORANDUM Y NOTAS P/DINAC</t>
  </si>
  <si>
    <t>2) ADOPTAR LAS POLÍTICAS EN EL SECTOR DEL TRANSPORTE AÉREO A FIN DE GARANTIZAR QUE LOS SERVICIOS AEROCOMERCIALES NACIONALES E INTERNACIONALES SEAN EFECTUADOS CONFORME CON LAS LEYES Y REGLAMENTOS APLICABLES PARA PROMOVER EL DESARROLLO DEL SECTOR, ASIMISMO COORDINAR LAS RELACIONES DE LA DINAC CON LOS ORGANISMOS INTERNACIONALES DE LA AVIACIÓN CIVIL Y FOMENTAR LA CREACIÓN DE UN CENTRO DE CONVERGENCIA  DE VUELOS INTERNACIONALES</t>
  </si>
  <si>
    <t>APLICACIÓN DE LOS DERECHOS DE TRÁFICO A COMPAÑÍAS AÉREAS NACIONALES E INTERNACIONALES PARA LA EXPLOTACIÓN DE LOS SERVICIOS AÉREOS.</t>
  </si>
  <si>
    <t xml:space="preserve">DICTAMEN ,NOTAS P/DINAC Y PROYECTOS DE RESOLUCIONES. </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</si>
  <si>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</si>
  <si>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COMPAÑÍAS AÉREAS , ESCUELAS DE INSTRUCCIÓN, ORGANIZACIÓN DE MANTENIMIENTO APROBADAS, TRABAJO AÉREO</t>
  </si>
  <si>
    <t>ANÁLISIS Y EVALUACIÓN DE LOS DOCUMENTOS ECONOMICO-FINANCIEROS REMITIDOS POR LA COMPAÑÍA EN EL MARCO DE LA AUDITORÍA CONTINUA A LAS EMPRESAS QUE CUENTAN CON UNA CETRIFICACIÓN DINAC.</t>
  </si>
  <si>
    <t>DICTAMENES Y MEMORANDUM ECONOMICO-FINANCIERO</t>
  </si>
  <si>
    <t>4) AUDITAR A LOS EXPLOTADORES TITULARES DE  CERTIFICADO VIGENTE RELATIVO A AUTORIDADES DE LA AVIACIÓN CIVIL NACIONAL E INTERNACIONAL,  A FIN DE VERIFICAR LA CAPACIDAD ECONÓMICA FINANCIERA DEL MISMO.</t>
  </si>
  <si>
    <t>INFORME DE AUDITORIA , DICTAMENES Y MEMORANDUM ECONOMICO-FINANCIERO</t>
  </si>
  <si>
    <t>GERENCIA DE ESTUDIOS ECONOMICOS - GEE</t>
  </si>
  <si>
    <t xml:space="preserve">NOTAS DAC/STA DE COMUNICACIÓN A LAS DISTINTAS EMPRESAS TITULARES DE CESA, COA, CIAC/CEAC Y OMA </t>
  </si>
  <si>
    <t>COMUNICACIÓN</t>
  </si>
  <si>
    <t>NIL</t>
  </si>
  <si>
    <t xml:space="preserve">REGLAMENTO DINAC 601, SOBRE LA EVALUACION DE LA CAPACIDAD JURIDICA Y ECONOMICA-FINANCIERA DE LOS SOLICITANTES DE CERTIFICADOS CESA, COA, CIAC-CEAC Y OMA </t>
  </si>
  <si>
    <t>ACTUALIZACION DE REGLAMENTOS</t>
  </si>
  <si>
    <t>REGLAMENTO VIGENTE</t>
  </si>
  <si>
    <t>COMUNIDAD AERONAUTICA NACIONAL E INTERNACIONAL</t>
  </si>
  <si>
    <t>EN PROCESO</t>
  </si>
  <si>
    <t xml:space="preserve">NOTIFICACION DE TARIFAS POR PARTE DE LAS DISTINTAS COMPAÑIAS AEREAS QUE OPERAN EN EL TERRITORIO NACIONAL </t>
  </si>
  <si>
    <t>COMUNIDAD AERONAUTICA Y USUARIOS EN GENERAL</t>
  </si>
  <si>
    <t>REGISTRO EN EL FORMULARIO DE IDENTIFICACION DE REGISTROS TARIFARIOS N° 01/2023 AL N° 03/2023</t>
  </si>
  <si>
    <t>GERENCIA DE REGULACION DE LOS SERVICIOS AEROCOMERCIALES - GRSA</t>
  </si>
  <si>
    <t>AUTORIZACION  DE VUELOS REGULARES</t>
  </si>
  <si>
    <t>AUTORIZACION  DE VUELOS REGULARES A NUEVE( 9 ) COMPAÑIAS AEREAS</t>
  </si>
  <si>
    <t>AUTORIZACION DE VUELOS NO REGULARES</t>
  </si>
  <si>
    <t>AUTORIZACION  DE VUELOS NO REGULARES A CINCO (5) COMPAÑIAS AEREAS</t>
  </si>
  <si>
    <t>AUTORIZACION DE VUELOS DE CARGA</t>
  </si>
  <si>
    <t>AUTORIZACION DE VUELOS DE CARGA A CINCO (5) COMPAÑIAS AEREAS</t>
  </si>
  <si>
    <t>AUTORIZACIONES DEFINITIVAS</t>
  </si>
  <si>
    <t>AUTORIZACIONES DEFINITIVAS A DOS (2) COMPAÑIAS AEREAS</t>
  </si>
  <si>
    <t>SUBDIRECCION DE NORMAS DE VUELO - SNDV</t>
  </si>
  <si>
    <t>GERENCIA DE LICENCIAS AL PERSONAL AERONÁUTICO</t>
  </si>
  <si>
    <t>EMISIÓN DE LICENCIAS AL PERSONAL AERONÁUTICO.</t>
  </si>
  <si>
    <t>COMUNIDAD AERONÁUTICA. SATISFECHA</t>
  </si>
  <si>
    <t>SE REMITIRERON CUATRO (4)</t>
  </si>
  <si>
    <t>COMUNIDAD AERONÁUTICA.</t>
  </si>
  <si>
    <t xml:space="preserve">CUMPLIDO </t>
  </si>
  <si>
    <t>MEMOS GPEL N° 03, 19 Y 28/2023</t>
  </si>
  <si>
    <t>REMISIÓN SEMANAL DEL LISTADO ACTUALIZADO DE PILOTOS Y ESPECIALISTAS REGISTRADOS AL DPTO. ARO.</t>
  </si>
  <si>
    <t>CUMPLIMIENTO DE NORMAS AERONÁUTICAS.</t>
  </si>
  <si>
    <t>SE REMITIRERON DOCE (12)</t>
  </si>
  <si>
    <t>CORREOS ELÉCTRONICOS REMITIDOS.</t>
  </si>
  <si>
    <t>OTORGAMIENTO DE LICENCIAS, AUTORIZACIONES ESPECIALES, CONVALIDACIONES Y CONVERSIONES DE LICENCIAS.</t>
  </si>
  <si>
    <t>SE OTORGARON CIENTO NOVENTA Y SEIS (196)</t>
  </si>
  <si>
    <t>USUARIO, COMUNIDAD AERONÁUTICA.</t>
  </si>
  <si>
    <t>PLANILLA ELECTRÓNICA DE REGISTROS.</t>
  </si>
  <si>
    <t>CONTROL Y VIGILANCIA DE LA EXPEDICIÓN DE LOS CERTIFICADOS MÉDICOS AERONÁUTICOS (CMA) A MÉDICOS EXAMINADORES AERONÁUTICOS –AME.</t>
  </si>
  <si>
    <t>SE OTORGARON CIENTO NOVENTA Y OCHO (198)</t>
  </si>
  <si>
    <t>INFORME EXTRAÍDO DEL SISTEMA INFORMÁTICO RAPY.</t>
  </si>
  <si>
    <t>EMISIÓN DE DICTÁMENES</t>
  </si>
  <si>
    <t>RESPUESTAS A EXPEDIENTES</t>
  </si>
  <si>
    <t>SE EMITIERON CIENTO DOS (102)</t>
  </si>
  <si>
    <t>GERENCIA DE AERONAVEGABILIDAD</t>
  </si>
  <si>
    <t>CERTIFICADOS DE AERONAVEGABILIDAD</t>
  </si>
  <si>
    <t>EMITIR CERTIFICADO DE AERONAVEGABILIDAD</t>
  </si>
  <si>
    <t xml:space="preserve">28 CERTIFICADOS SOLICITADOS EN EL TRIMESTRE </t>
  </si>
  <si>
    <t>USUARIOS DE SERVICIOS AERONAUTICOS</t>
  </si>
  <si>
    <t>23 CERTIFICADOS EMITIDOS</t>
  </si>
  <si>
    <t>SUBDIRECCION DE SEGURIDAD DE LA AVIACION CIVIL - SAVSEC</t>
  </si>
  <si>
    <t xml:space="preserve">ACTIVIDADES DE CONTROL DE CALIDAD REALIZADAS </t>
  </si>
  <si>
    <t xml:space="preserve">DAR CUMPLIMIENTO A LA RESOLUCION DINAC N° 85/2023, POR LA QUE SE APUREBA EL ANUAL DE ACTIVIDADES DE CONTROL DE CALIDAD AÑO 2023 EN CUMPLIMIENTO A LOS REQUERIMIENTOS NORMATIVOS VIGENTES </t>
  </si>
  <si>
    <t>CUMPLIMIENTO DEL PLAN ANUAL DE CONTROL DE CALIDAD</t>
  </si>
  <si>
    <t xml:space="preserve">AEROPUERTOS, AERODROMOS, EXPLOTADORES DE AERONAVES, PROVEEDORES DE SERVICIOS </t>
  </si>
  <si>
    <t>IDENTIFICAR NIVELES DE CUMPLIMIENTO DE LAS NORAMTIVAS VIGENTES EN MATERIA DE SEGURIDAD DE LA AVIACION CIVIL</t>
  </si>
  <si>
    <t>ACTAS DE INSPECCIONES, 06, 07, 08,14,15 Y 19; ACTAS DE PRUEBAS, 01, 02, INFORME DE AUDITORIAS</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</si>
  <si>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</si>
  <si>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</si>
  <si>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</si>
  <si>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APROBACION DE PROGRAMAS DE SEGURIDAD</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</si>
  <si>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</si>
  <si>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</si>
  <si>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t>
  </si>
  <si>
    <t>RESOLUCION DINAC N° 175/23; 171/23; 162/23; 163/23; 164/23; 172/23; 772/23; 487/23; CAP AVESEC 34/23; CAP; AVESEC 49/23</t>
  </si>
  <si>
    <t>APROBACION DE LOS DISTINTOS TRABAJOS AEREO (LANZAMIENTO DE PARACAIDISTAS, VUELO DE DRON, FESTIVAL AEREO, JUEGO DE LUCES Y HUMO)</t>
  </si>
  <si>
    <t>ACCON PRESENTADA POR EL PROVEEDOR DE SERVICIO PARA EL LEVANTAMIENTO DE SUS HALLAZGOS</t>
  </si>
  <si>
    <t>INCLUIR Y VINCULAR LOS RESULTADOS DE LOS CONTROLES DE VIGILANCIA ESTABLECIDOS EN EL PROGRAMA NACIONAL DE CONTROL DE CALIDAD (PNCC), AL REGLAMENTO DE FALTAS Y SANCIONES (RES  N° 790/2013)</t>
  </si>
  <si>
    <t>COMPAÑÍAS AÉREAS, PASAJEROS, AUTORIDAD AERONAÚTICA</t>
  </si>
  <si>
    <t>AVANCES DE NEGOCIACIONES BILATERALES CON LOS ESTADOS REMITIENDO LOS TEXTOS ANALIZADOS COMO PROPUESTA DE LA AAC PY.</t>
  </si>
  <si>
    <t>COMPAÑÍAS AÉREAS, ESCUELAS DE INSTRUCCIÓN, ORGANIZACIÓN DE MANTENIMIENTO APROBADAS, TRABAJO AÉREO</t>
  </si>
  <si>
    <t>ANÁLISIS Y EVALUACIÓN DE LOS DOCUMENTOS ECONOMICO - FINANCIEROS REMITIDOS POR LA COMPAÑÍA EN EL MARCO DE LA AUDITORÍA CONTINUA A LAS EMPRESAS QUE CUENTAN CON UNA CETRIFICACIÓN DINAC.</t>
  </si>
  <si>
    <t>CONFORMACION DE EQUIPO DE TRABAJO SEGÚN RESOLUCIONES N° 1303/2021 Y N° 117/2022</t>
  </si>
  <si>
    <t>file:///C:/Users/hp/Downloads/2516_Resolucion_267-2023.pdf</t>
  </si>
  <si>
    <t>http://www.dinac.gov.py/v3/index.php/transparencia-y-anticorrupcion-dinac/rendicion-de-cuentas-al-ciudadano/item/2516-resolucion-n-267-2023-v2</t>
  </si>
  <si>
    <t>Mg. Jorge Anibal Sanchez Garcia</t>
  </si>
  <si>
    <t>Lic. Jose Daniel Caceres Ferreira</t>
  </si>
  <si>
    <t>Gabinete</t>
  </si>
  <si>
    <t>Jefe de Auditoria Financiera</t>
  </si>
  <si>
    <t>MECIP</t>
  </si>
  <si>
    <t>2 en proceso de contestación - 1 reconsideración</t>
  </si>
  <si>
    <t>Coordinador MECIP</t>
  </si>
  <si>
    <t>TB - CAL - 01                                                                                                                              (12 indicadores)</t>
  </si>
  <si>
    <t>Indicadores de los Procesos Generales del Sistema de Gestión de Calidad  del Servicio de información Aeronáutica</t>
  </si>
  <si>
    <t>Frecuencia de medición anual - ultima medición 2022. No se cuentan con mediciones en el periodo solicitado.</t>
  </si>
  <si>
    <t>DIRECCION DE AEROPUERTO</t>
  </si>
  <si>
    <t>Buzón de Sugerencias y Reclamos del Aeropuerto Internacional Silvio Pettirossi</t>
  </si>
  <si>
    <t xml:space="preserve">Buzón obrante en el área - Documentación Administrativa </t>
  </si>
  <si>
    <t>Buzón  de Sugerencias y Reclamos del Aeropuerto Internacionall Guarani</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</si>
  <si>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</si>
  <si>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</si>
  <si>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</si>
  <si>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</si>
  <si>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</si>
  <si>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</si>
  <si>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</si>
  <si>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</si>
  <si>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</si>
  <si>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Lineas Telefónicas 021- 688-2000  021-688-2211</t>
  </si>
  <si>
    <t>DIRECCIÓN DE AEROPUERTO</t>
  </si>
  <si>
    <t>SUBDIRECCION DE INFRAESTRUCTURA AEROPORTUARIA - SDI</t>
  </si>
  <si>
    <t>Aeropuerto Internacional "Silvio Pettirossi" .        Trabajos realizados:   Adecuación de desembarque Area Restringida</t>
  </si>
  <si>
    <t>Mejora de la Infraestructura Aeroportuaria</t>
  </si>
  <si>
    <t>Mantener en optimas condiciones la Infraestructura Aeroportuaria</t>
  </si>
  <si>
    <t>Usuarios de la Terminal Aerea y la Comunidad Aeronáutica en General</t>
  </si>
  <si>
    <t>Mejora de Infraestructura</t>
  </si>
  <si>
    <t>LCO N° 02/2023. Numero de Contrato: 02/2023.                                      Informe de la Gerencia de Fiscalizaciónes de Obras - SDI. Fotos</t>
  </si>
  <si>
    <t>Aeropuerto Internacional "Silvio Pettirossi" .        Trabajos realizados:     Mantenimiento y reparación de pistas del AISP.</t>
  </si>
  <si>
    <t>Contrato por Via Excepción N° 05/2022. Numero de Contrato: 14/2022.                                       Informe de la Gerencia de Fiscalizaciónes de Obras - SDI. Fotos</t>
  </si>
  <si>
    <t xml:space="preserve">Aeropuerto "Carlos Miguel Gimenez" de la ciudad de Pilar. Trabajos realizados: Cambio de Pisos de Galeria exterior.  Aberturas.Instalación Eléctrica. </t>
  </si>
  <si>
    <t>LPN N° 08/2022 - Numero de Contrato: 98/2022.                                       Informe de la Gerencia de Fiscalizaciónes de Obras - SDI. Fotos</t>
  </si>
  <si>
    <t xml:space="preserve">Aeropuerto  "Prof. Dr. Luis Maria Argaña" de la ciudad de Mariscal Estigarribia. Trabajos realizados: Reparacion de baños (cambio de artefactos Sanitarios, pintura en general).                     </t>
  </si>
  <si>
    <t xml:space="preserve">Aeropuerto  "Tte. Admin Ayub Gonzalez" de la ciudad de Encarnación.       Trabajos realizados:     Reparacion de baños (cambio de artefactos sanitarios, pintura en general).                     </t>
  </si>
  <si>
    <t>SUBDIRECCION DE SERVICIOS AERONAUTICOS</t>
  </si>
  <si>
    <t>Mantenimiento de los equipamientos de los Sistemas de ayuda a la Navegación Aerea en todos los aeropuertos del pais. Mantenimiento de las líneas de los sistemas de comunicación satelital VHF.</t>
  </si>
  <si>
    <t>Garantizar la Gestión para la Navegación Aerea.</t>
  </si>
  <si>
    <t>Operaciones Aéreas Eficientes y Seguras</t>
  </si>
  <si>
    <t>Comunidad Aeronáutica en General</t>
  </si>
  <si>
    <t>Equipos de ayuda para la nevegación Aerea en óptimas condiciones operacionales.</t>
  </si>
  <si>
    <t>Memo SDSA 25/2023   Informe de la Sub Dirección de Servicios Aeronáuticos.                          Fotos</t>
  </si>
  <si>
    <t>ADMINISTRACION DEL AEROPUERTO INTERNACIONAL "SILVIO PETTIROSSI"   -   AISP</t>
  </si>
  <si>
    <t>Aeropuerto Internacional "Silvio Pettirossi"                           Movimiento de vuelos de la aviacion general                                Movimiento de pasajeros.                       Movimiento de Cargas.                    (Meses de Abril, Mayo y Junio del 2023).     Labores logisticas y administrativas.</t>
  </si>
  <si>
    <t>Servicios a Usuarios dentro del entorno confortable, saludable y seguro.</t>
  </si>
  <si>
    <t>Infraestructura adecuada para prestar Servicios Aeroportuarios</t>
  </si>
  <si>
    <t>Optimas Instalaciones para la prestación de los servicios Aeroportuarios</t>
  </si>
  <si>
    <t>Memo ADM-AISP N° 18/2023.                                      Memo Secretaria técnica 017/2023. Fotos</t>
  </si>
  <si>
    <t>Gerencia Tecnica AISP. Trabajos Realizados:                        Mantenimiento Preventivo y correctivo CCTV, rayos X, barreras de ingreso, reparación de basculas.  Mantenimiento Sistema de aire central Rhoss y Carrier. Mantenimiento preventivo y correctivo de escaleras mecanicas, ascensores y grupos electrogenos.</t>
  </si>
  <si>
    <t>Memo GT N° 34/2023. Ordenes de Servicio.</t>
  </si>
  <si>
    <t xml:space="preserve">Gerencia de Mantenimiento AISP. Trabajos Realizados:                       * Mantenimiento Preventivo y correctivo de la pista AISP, accesos e intersecciones RWY, TWYB, calles de rodaje.                         </t>
  </si>
  <si>
    <t>Informe Gerencia de Mantenimiemto AISP.    Fotos.</t>
  </si>
  <si>
    <t>Coordinación SMS AISP. Trabajos realizados:  Atención a casos significativos sobre la seguridad operacional Atencion a los reclamos REPEL. Aprobación de la 1° etapa de certificación del AISP.</t>
  </si>
  <si>
    <t>Asegurar la Seguridad Operacional del AISP</t>
  </si>
  <si>
    <t>Mantener niveles aceptables de seguridad operacional</t>
  </si>
  <si>
    <t>Altos niveles de Seguridad Operacional</t>
  </si>
  <si>
    <t>Memo CSMS-AISP N° 21/2023</t>
  </si>
  <si>
    <t xml:space="preserve">Gerencia de Operaciones AISP. Trabajos realizados. Servicio de apoyo de asistencia en tierra a aeronaves. Servicio a pasajeros en area de embarque y desembarque. Renovación de certificado de habilitacion tecnica CHT a 20 funcionarios </t>
  </si>
  <si>
    <t>Infraestructura adecuado y personal capacitado para la prestacion de servicios aeroportuarios</t>
  </si>
  <si>
    <t>Memo OPS/AISP N° 50-2023</t>
  </si>
  <si>
    <t>ADMINISTRACION DEL AEROPUERTO INTERNACIONAL "GUARANI"  -   AIG</t>
  </si>
  <si>
    <t>Aeropuerto Internacional "Guarani"  Movimiento de vuelos de la aviacion general. Movimiento de Cargas. (Meses de Abril, Mayo y Junio del 2023).</t>
  </si>
  <si>
    <t>Optima prestacion de los servicios Aeroportuarios</t>
  </si>
  <si>
    <t xml:space="preserve">Providencia Administracion AIG de fecha 10-07-2023.                Providencia Gcia. Cargas Aereas de fecha 06-07-23                        Memo FMU-SGES 15-2023.                                      Memo GOPS 30-2023.          </t>
  </si>
  <si>
    <t xml:space="preserve">Aeropuerto Internacional "Guarani"  Trabajos realizados: Mantenimiento de Instalaciones del AIG. Gestión de Cargas Aereas. SMS Seguridad Operacional. AVSEC Seguridad Aeroportuaria     Servicios aeronauticos FMU-AIG. Mantenimiento preventivo y correctivo de equipos pesados SAT. Mantenimiento preventivo y correctivo de autobombas OSHKOSH   </t>
  </si>
  <si>
    <t>COORDINACION Y LOGISTICA DE AEROPUERTOS DEL INTERIOR</t>
  </si>
  <si>
    <t>Movimiento de vuelos de la aviacion general y Movimiento de pasajeros en los Aeropuertos y Aerodromos del Interior del pais. Meses de Abril, Mayo y Junio del 2023.</t>
  </si>
  <si>
    <t>Memo N° 46/2023.     Planillas de Movimiento de Aeronaves y pasajeros en Aerodromos del Interior.</t>
  </si>
  <si>
    <t xml:space="preserve">Adquisicion de Muebles para los Aerodromos de CAAZAPA, CONCEPCION, ENCARNACION, MARISCAL ESTIGARRIBIA, CORONEL OVIEDO, PEDRO JUAN CABALLERO, PILAR, SALTOS DEL GUAIRA, SAN PEDRO </t>
  </si>
  <si>
    <t>Servicios a Usuarios dentro del entorno confortable, saludable y seguro. Proveer equipamiento al area administrativa  para el buen desempeño de sus funciones.</t>
  </si>
  <si>
    <t>Adquisición de Muebles con criterio de Sustentabilidad. ID N° 387663. Memo N° 46/2023. Informe de la Coordinacion de Logistica de Aerodromos. Fotos</t>
  </si>
  <si>
    <t xml:space="preserve">Providencia Administracion AIG de fecha 10-07-2023. Providencia Gcia. Cargas Aereas de fecha 06-07-23. Memo GM 09-2023. Nota SMS 14-2023. Memo FMU-SGES 15-2023. Memo AVSEC 41-2023. Memo GOPS 30-2023.          </t>
  </si>
  <si>
    <t>http://www.dinac.gov.py/v3/index.php/transparencia-y-anticorrupcion-dinac/the-integrity-app</t>
  </si>
  <si>
    <t>http://www.dinac.gov.py/v3/index.php/transparencia-y-anticorrupcion-dinac/item/2532-implementacion-the-integrity-app</t>
  </si>
  <si>
    <t>Dirección de Aeronáutica - DINAC</t>
  </si>
  <si>
    <t>Señaletica Aeroportuaria</t>
  </si>
  <si>
    <t>Instalacion de señalética en Areas de embarque y desembarque en Idioma Guaraní</t>
  </si>
  <si>
    <t>En proceso - Primer Semestre</t>
  </si>
  <si>
    <t>http://www.dinac.gov.py/v3/index.php/transparencia-y-anticorrupcion-dinac/rendicion-de-cuentas-al-ciudadano/item/2665-resolucion-n-996-2023</t>
  </si>
  <si>
    <t xml:space="preserve">C.P. Fredy Anthony Garay Torres </t>
  </si>
  <si>
    <t xml:space="preserve">Asesor/Nexo Técnico </t>
  </si>
  <si>
    <t xml:space="preserve">Asistente - Adjunto </t>
  </si>
  <si>
    <t xml:space="preserve">Lic. Delia Lorena Burgel Verdun  </t>
  </si>
  <si>
    <t xml:space="preserve">Subdirectora de Administración y Finanzas </t>
  </si>
  <si>
    <t xml:space="preserve">Jefe de Gabinete </t>
  </si>
  <si>
    <t>Abg. Ángel Joaquín Espínola</t>
  </si>
  <si>
    <t xml:space="preserve">Coordinadora General - UNIDAD IMPULSORA </t>
  </si>
  <si>
    <t>Periodo del informe: SEGUNDO INFORME PARCIAL CORRESPONDIENTE A LOS MESES DE ABRIL, MAYO Y JUNIO 2023</t>
  </si>
  <si>
    <t xml:space="preserve">Observación: La Resolución DINAC N° 996/2023 se aprobó en fecha 10 de julio del 2023, dejando sin efecto las Resoluciones DINAC N° 100/2020 y 194/2020, en el cual se incluyo las responsabilidades y funciones del Comité, además de las recomendaciones establecidas en el Decreto del P.E N° 2991/2019. </t>
  </si>
  <si>
    <t xml:space="preserve">Gráficos ilustrativos </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</si>
  <si>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</si>
  <si>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http://www.dinac.gov.py/v3/index.php/transparencia-y-anticorrupcion-dinac/participacion-ciudadana - Buzones de quejas y sugerencias</t>
  </si>
  <si>
    <t xml:space="preserve">GENERAL - SUBDIRECCIÓN DE PLANIFICACIÓN </t>
  </si>
  <si>
    <t>Documentación Administrativa</t>
  </si>
  <si>
    <t>GRUPO DE INSPECCION ANS - GIANS</t>
  </si>
  <si>
    <t xml:space="preserve">Durante el mes de febrero del ejercicio 2023, en la primera fase de implementación del componente en la DINAC, se realizó varias jornadas de inducción dirigido a la Alta Dirección, Gerentes, Jefes de Departamento y funcionarios que ocupan cargos en la institución, quienes se registraron en el sistema mediante un usuario y contraseña, utilizando un correo institucional asignado a cada servidor público, tomando como indicador los cargos descriptos en la nómina de funcionarios según las áreas aprobadas en el organigrama institucional con una expectativa de participación de un rango promedio de 300 funcionarios, meta que fue superada, destacándose la participación en los departamentos de Capital (Asunción), Central, Alto Paraná, Alto Paraguay, Amambay, Boquerón, Caaguazú, Canindeyú, Concepción, Itapúa, Ñeembucú, San Pedro en las áreas administrativas, de apoyo y misionales. En el Resultado Global de la Evaluación del Cuestionario se obtuvo un 86,88% (OCHENTA Y SEIS, OCHENTA Y OCHO) de respuestas correctas de un total del 100%, en el cual se exponen treinta preguntas relacionadas a la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 La DINAC forma parte de las 98 instituciones públicas que dieron cumplimiento a la implementación del componente, OBTENIENDO UNO DE LOS MÁS ALTOS PORCENTAJES DE PARTICIPACIÓN Y RESULTADO GLOBAL DE LA EVALUACIÓN de 4913 Encuestas realizadas en total (a la fecha de corte), y, en consecuencia estando entre los primeros en la implementación del Componente “The Integrity APP” entre las instituciones públicas que trabajan con la SENAC. 
</t>
  </si>
  <si>
    <t>Observación: 2 Personas decidieron no contestar y/o aclarar su sexo, computandose un total de 367 participantes.</t>
  </si>
  <si>
    <t xml:space="preserve">Gráficos ilustrativos - Ver página web institucional </t>
  </si>
  <si>
    <t>DIRECCIÓN DE AERONÁUTICA - GERENCIA DE NORMAS DE NAVEGACIÓN AÉREA</t>
  </si>
  <si>
    <t>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</si>
  <si>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 xml:space="preserve">1 Proceso y 4 Subprocesos </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</si>
  <si>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</si>
  <si>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Actuaciones y Diligencias Administrativas: http://www.dinac.gov.py/v3/index.php/transparencia-y-anticorrupcion-dinac/gestion-de-riesgos-de-corrupcion. 4) Nota P/DINAC N° 562/2023 de fecha 24 de abril del 2023.</t>
  </si>
  <si>
    <t xml:space="preserve">AUDITORÍAS FINANCIERAS </t>
  </si>
  <si>
    <t xml:space="preserve">AUDITORIAS DE GESTIÓN </t>
  </si>
  <si>
    <t xml:space="preserve">AUDITORÍAS EXTERNAS </t>
  </si>
  <si>
    <t>Gráficos ilustrativos</t>
  </si>
  <si>
    <t xml:space="preserve">OTROS TIPOS DE AUDITORÍA </t>
  </si>
  <si>
    <t xml:space="preserve">PLANES DE MEJORAMIENTO ELABORADOS EN EL TRIMESTRE </t>
  </si>
  <si>
    <t>Documentación  Administrativa</t>
  </si>
  <si>
    <t>DIRECCION DE METEOROLOGÍA E HIDROLOGÍA</t>
  </si>
  <si>
    <t>Poblacion en General</t>
  </si>
  <si>
    <t>Presencia de Paraguay</t>
  </si>
  <si>
    <t>Participacion en el Taller sobre utilizacion de herramientas del PROHMSAT</t>
  </si>
  <si>
    <t>Presentación de las funcionalidades, modos de operación y configuración de este nuevo sistema a implementar.</t>
  </si>
  <si>
    <t>fortalecer  la coordinación y sinergia entre Servicios Hidrológicos y Meteorológicos para el mejoramiento de las infraestructuras de datos y la capacidad de gestión de la información básica para los sistemas de pronósticos hidrometeorológicos a nivel regional</t>
  </si>
  <si>
    <t>Instituciones regionales</t>
  </si>
  <si>
    <t>Presencia de Paraguay en la Cuenca del Plata</t>
  </si>
  <si>
    <t>https://www.gub.uy/ministerio-ambiente/comunicacion/noticias/taller-puntos-focales-prohmsat-plata-argentina</t>
  </si>
  <si>
    <t>Representacion Tecnica ante el Consejo Asesor en la Primera Reunion Bilateral de la Comision Mixta Paraguayo Argentina del Rio Parana COMIP</t>
  </si>
  <si>
    <t>Informe final/parcial del Grupo Ad Hoc de especies exoticas Informe Tecnico del periodo de veda 2022</t>
  </si>
  <si>
    <t>Convenio sobre conservacion y desarrollo de los Recursos Icticos en los tramos limitrofes de los rios Parana y Paraguay entre la Republica del Paraguay y la Republica Argentina</t>
  </si>
  <si>
    <t>Poblacion Regional</t>
  </si>
  <si>
    <t xml:space="preserve">Preparacion para Marcojuridico </t>
  </si>
  <si>
    <t>Participacion en el Taller para la elaboracion del Plan de Educacion y Capacitacion en Gestion de Recursos Hidricos y Saneamiento dirigido a a paises de America Latina y Caribe</t>
  </si>
  <si>
    <t xml:space="preserve">Establecer principios, objetivos, diretrices, lineas estrategicas y acciones estructurales en el procesos de elaboracion del Plan </t>
  </si>
  <si>
    <t>Elaboracion del Plan de Educacion y Capacitacion en Gestion de Recursos Hidricos y Saneamiento para America Latina y el Caribe</t>
  </si>
  <si>
    <t xml:space="preserve">Presencia de Paraguay </t>
  </si>
  <si>
    <t>Representacion Tecnica ante la Comision de Energia, Ambiente y Desarrollo Sostenible de la Honorable Camara de Senadores</t>
  </si>
  <si>
    <t xml:space="preserve">Conformacion de mesa tecnica Interinstitucional para relevamiento de informacion de campo. </t>
  </si>
  <si>
    <t>Relevamiento para el diagnostico y evaluacion socio - ambiental e hidrografica perimentral en la Hidrovia Paraguay - Parana en los tramos del Rio Apa hasta la desembocadura del Rio Pilcomayo</t>
  </si>
  <si>
    <t>Poblacion General</t>
  </si>
  <si>
    <t>Presencia Institucional</t>
  </si>
  <si>
    <t>Representacion en el proceso de Reglamentacion de la Ley N° 3239/07 de los recursos Hidricos del Paraguay</t>
  </si>
  <si>
    <t xml:space="preserve">Proceso metodologico para la elaboracion de las resoluciones reglamentarias en el ambito de la Ley 3239/07 de los Recursos Hidricos </t>
  </si>
  <si>
    <t>Presentacion de avances del proceso de reglamentacion de la Ley 3239/07 y Decreto 7071/22 por la cual se reglamenta la Ley De los Recursos Hidricos</t>
  </si>
  <si>
    <t>Elaboracion y publicacion del anuario hidrologico anual 2022</t>
  </si>
  <si>
    <t>Promover el estudio y desarrollo de la meteorología e hidrología en todo el territorio nacional</t>
  </si>
  <si>
    <t>Colaborar con datos y capacidades para la comunidad.</t>
  </si>
  <si>
    <t>Publico Externo</t>
  </si>
  <si>
    <t>Anuario Hidrologico anual 2022</t>
  </si>
  <si>
    <t>https://www.meteorologia.gov.py/publicaciones/</t>
  </si>
  <si>
    <t>Representacion como punto Focal para establecimiento de protocolo en el Marco del Establecimiento de Alerta Temprana de la SEN</t>
  </si>
  <si>
    <t>Establecer protocolo de transmision y difusion de informacion en el Marco del Establecimiento de Alerta Temprana</t>
  </si>
  <si>
    <t>Estructuracion de la Oficina de Monitoreo de Alerta Temprana de la Secretaria de Emergencia Nacional</t>
  </si>
  <si>
    <t xml:space="preserve">Representacion en la conformacion del Comité Tecnico del Proyecto AbE Chaco </t>
  </si>
  <si>
    <t>Promover diagnostico, trabajo de terreno y coordinacion con actores locales de 11 comunidades del Chaco Paraguayo</t>
  </si>
  <si>
    <t>Adaptacion basada en los ecosistemas para reducir la vulnerabilidad de la seguridad alimentaria a los efectos del cambio climatico en la Region del Chaco Paraguayo</t>
  </si>
  <si>
    <t>Participacion de Modelacion Climatica e Hidrologica y estudios de proyeccion de demanda del Banco Interamericano de Desarrollo</t>
  </si>
  <si>
    <t>Generacion de informacion sobre los impactos fisicos del cambio cliamtico en la generacion hidroelectrica del Paraguay</t>
  </si>
  <si>
    <t>Apoyar los procesos de planificacion y toma de decisiones en el sector de generacion electrica</t>
  </si>
  <si>
    <t>Representacion como titular de la delegacion paraguaya en la Segunda Reunion Bilateral del Consejo Asesor de la Comision Mixta Paraguayo Argentina del Rio Parana</t>
  </si>
  <si>
    <t>Presentacion de Informe final del Grupo Ad hoc de especies exoticas</t>
  </si>
  <si>
    <t>Participacion en el Taller "Balance Hidrico del Pantanal" Banco Interamericano de Desarrollo</t>
  </si>
  <si>
    <t xml:space="preserve">Presentacion del Proyecto Balance Hidrico del Pantanal </t>
  </si>
  <si>
    <t>Contribuir con el desarrollo de la linea base del area transfronteriza y la estrategia de modelamiento hidrico del Pantanal</t>
  </si>
  <si>
    <t>Representacion como Punto Focal en el Proyecto  PAR7002 Asegurando la disponibilidad de Recursos Hidricos Subterraneos en Paraguay usando tecnicas isotopicas  del OIEA</t>
  </si>
  <si>
    <t xml:space="preserve">Generacion de datos que contribuya a la gestion de los recursos hidricos </t>
  </si>
  <si>
    <t>Gestionar la instalacion y mantenimiento de redes de monitoreo de agua de lluvia Establecer base de datos nacional que incluya informacion hidrologica quimica e isotopica</t>
  </si>
  <si>
    <t>Ejecusion periodo 2023 - 2025</t>
  </si>
  <si>
    <t>Participacion Segundo Taller Mundial sobre Sistema de Guia de Crecidas FFGS de la OMM</t>
  </si>
  <si>
    <t>Congregar a pronosticadores que utilizan los FFGS del ambito nacional y regional a fin de poner en comun experiencias y logros alcanzados</t>
  </si>
  <si>
    <t>Definir retos y detreminar carencias a fin de establecer practicas recomendadas               Impartir informacion a fin de las nuevas capacidades del FFGS</t>
  </si>
  <si>
    <t xml:space="preserve">Poblacion General </t>
  </si>
  <si>
    <t xml:space="preserve">Participacion en Conversatorio Interinstitucional de la Fundacion Panamericana para el Desarrollo PADEF y la Republica de Taiwan </t>
  </si>
  <si>
    <t>Transferencia de Informacion a fin de mejorar la coordinacion inteinstitucional para la realizacion de analisis de riesgos a nivel nacional</t>
  </si>
  <si>
    <t>Contribuir a la reduccion sustancial del riesgo de desastres en Paraguay</t>
  </si>
  <si>
    <t>Boletín de resumen mensual del nivel del rio Paraguay.</t>
  </si>
  <si>
    <t>promover el estudio y desarrollo de la meteorología e hidrología en todo el territorio nacional</t>
  </si>
  <si>
    <t>Publico en General</t>
  </si>
  <si>
    <t>Monitoreo Mensual y Trimestral</t>
  </si>
  <si>
    <t>Cálculo de precipitación media mensual y diaria por cuenca basado en datos de CHIRPS (Climate Hazards Group InfraRed Precipitation with Station data).</t>
  </si>
  <si>
    <t>Boletin de Monitoreo Hidrológico</t>
  </si>
  <si>
    <t>Generación de mapas en diversos softwares (R, QGIS, Python, Adobe Photoshop).</t>
  </si>
  <si>
    <t>Publico Interno</t>
  </si>
  <si>
    <t>Boletines en General</t>
  </si>
  <si>
    <t>Generación de mapas de precipitación con formato netcdf.</t>
  </si>
  <si>
    <t>Actualización de datos diario de niveles de los ríos Paraguay y Paraná.</t>
  </si>
  <si>
    <t>Publicación en la Web</t>
  </si>
  <si>
    <t>https://www.meteorologia.gov.py/nivel-rio/</t>
  </si>
  <si>
    <t>Boletín de monitoreo de cuencas.</t>
  </si>
  <si>
    <t>Evaluación del SPI (Índice estandarizado de precipitación), anomalía de lluvias y precipitación mensual y trimestral para las principales cuencas.</t>
  </si>
  <si>
    <t>Analisis de Sequía</t>
  </si>
  <si>
    <t xml:space="preserve">Evaluación de la utilización del SPEI (Índice de Precipitación Evapotranspiración Estandarizada), para determinar la severidad de la sequía meteorológica teniendo en cuenta la Precipitación y la Demanda de agua por parte de la atmósfera. </t>
  </si>
  <si>
    <t>Carga diaria de niveles de ríos (Paraguay y Paraná).</t>
  </si>
  <si>
    <t>Boletin Diario y Publicar en la Web</t>
  </si>
  <si>
    <t xml:space="preserve">  Elaboración de Boletín Diario de Altura de Ríos.</t>
  </si>
  <si>
    <t>Suministro de Informes Hidrológicos para el Departamento de Atención al Público.</t>
  </si>
  <si>
    <t>Informes en General</t>
  </si>
  <si>
    <t>Informes de niveles de ríos para el Subdirector de Hidrología.</t>
  </si>
  <si>
    <t>Mantenimiento de la Base de Datos MCH.</t>
  </si>
  <si>
    <t>Verificación y corrección de datos de nivel de ríos.</t>
  </si>
  <si>
    <t>Actualización de Programa de Boletín de Altura de Ríos.</t>
  </si>
  <si>
    <t>Actualización de datos estadísticos para el boletín diario de Altura de Ríos.</t>
  </si>
  <si>
    <t>Optimización de programas de carga de datos de las estaciones automáticas al MCH.</t>
  </si>
  <si>
    <t>Atención a los medios de prensa, radial y televisivo sobre la sequía y la bajante histórica de los ríos Paraguay y Paraná.</t>
  </si>
  <si>
    <t>Pronóstico hidrológico mensual y trimestral.</t>
  </si>
  <si>
    <t>Boletin de Pronosticos Hidrológicos Mensual y Trimestral.</t>
  </si>
  <si>
    <t>Pronóstico hidrológico quincenal.</t>
  </si>
  <si>
    <t>Boletin de Pronosticos Hidrológicos quincenal</t>
  </si>
  <si>
    <t>Provisión de datos a la Base de Datos MCH.</t>
  </si>
  <si>
    <t xml:space="preserve"> Verificación y corrección de datos de nivel de ríos.</t>
  </si>
  <si>
    <t xml:space="preserve"> Actualización de Programa de Boletín de Altura de Ríos (se agregaron más estaciones hidrológicas).</t>
  </si>
  <si>
    <t xml:space="preserve"> Actualización de datos estadísticos para el boletín diario de Altura de Ríos.</t>
  </si>
  <si>
    <t xml:space="preserve">Comisiones de servicio a localidades del Alto Paraná y Canindeyu en cumplimiento de obligaciones contractuales de mantenimiento de estaciones de la Itaipu. Las de Cabecera del puente de la Amistad y La de Cap. Ortiz (ex puerto Tigre) </t>
  </si>
  <si>
    <t xml:space="preserve"> Elaborar y ejecutar planes de mantenimiento y/o renovación de equipos y sistemas meteorológicos e hidrológicos</t>
  </si>
  <si>
    <t>Provisión de datos</t>
  </si>
  <si>
    <t>Comisiones de servicio de San Bernardino, Rio Salado, a efectos de realizar correcciones en las estaciones hidrológicas automáticas, cumplimiento de obligaciones contractuales con la Binacional. A la fecha se logró un viaje.</t>
  </si>
  <si>
    <t xml:space="preserve"> Atención a la prensa con charlas y video conferencias, incluso en días feriados o festivos.</t>
  </si>
  <si>
    <t>Codificación de base de datos de cuencas hidrográficas nacionales y regionales por parte del departamento respectivo. Trabajo presentado hace unas semanas y de pronta manifestación en páginas de la DMH</t>
  </si>
  <si>
    <t>Boletin de Cuencas Hidrológicas</t>
  </si>
  <si>
    <t>Participacion en  Taller de Modelación Climática e Hidrológica y Estudios de Proyección de Demanda</t>
  </si>
  <si>
    <t>Recibir directrices y capacitacion en la modelacion hidroclimatica para nuestra región</t>
  </si>
  <si>
    <t>Promover el conocimiento y avances en las mejoras de la proyeccion hidroclimatica para nuestro pais y la region</t>
  </si>
  <si>
    <t>Población general</t>
  </si>
  <si>
    <t xml:space="preserve">Propiciar  reuniones con técnicos de organizaciones que realizan mediciones de carácter hidrologico (MADES, Proyecto CIMA) </t>
  </si>
  <si>
    <t>Mejorar el nivel de respuesta de las  estaciones automaticas de indole hidrologica</t>
  </si>
  <si>
    <t>Aumentar la cantidad y calidad de mediciones hidrologicas sobre nuestro pais</t>
  </si>
  <si>
    <t>Provisión de información técnica para la correcta recepción y provisión de datos</t>
  </si>
  <si>
    <t>Documentación administrativa</t>
  </si>
  <si>
    <t>SUBDIRECCIÓN DE HIDROLOGÍA</t>
  </si>
  <si>
    <t>Comisiones de servicio, asesoramiento MADES, relevamiento, mantenimiento de estaciones hidrologicos, y visualizacion de datos</t>
  </si>
  <si>
    <t>Inspeccion, verificacion de funcionamiento y recuperacion de datos semanal de punto de control hidrologico de Arroyo Mburicaco</t>
  </si>
  <si>
    <t xml:space="preserve"> https://drive.google.com/drive/folders/1D6H5XWsrXc44sBdW87j1G41PR0Z-V6kx?usp=sharing</t>
  </si>
  <si>
    <t>Captación de datos hidrológicos en convenio con DMH-DINAC</t>
  </si>
  <si>
    <t>https://www.meteorologia.gov.py/nivel-rio/vermas_convencional.php?code=2000086029</t>
  </si>
  <si>
    <t>https://drive.google.com/file/d/1lkBEo332ld864HoA7tbRNzsxXmX21wjb/view?usp=sharing</t>
  </si>
  <si>
    <t>SUBDIRECCIÓN DE METEOROLOGÍA</t>
  </si>
  <si>
    <t>GENERACION DE DATOS DE SUERFICIE METEROLOGICOS CONVENCIONAL</t>
  </si>
  <si>
    <t>VIGILANCIA ATMOSFERICA CLIMATOLOGICA</t>
  </si>
  <si>
    <t>GENERACION DE DATOS DE ALMENOS 14 ESTACIONES CONVENCIONALES CADA 3 H.</t>
  </si>
  <si>
    <t xml:space="preserve">USUARIOS </t>
  </si>
  <si>
    <t>https://www.meteorologia.gov.py/sinop/</t>
  </si>
  <si>
    <t>GENERACION DE DATOS DE SUERFICIE METEROLOGICOS AUTOMATICA</t>
  </si>
  <si>
    <t>VIGILANCIA ATMOSFERICA DEL TIEMPO Y CLIMATOLOGICA</t>
  </si>
  <si>
    <t>GENERACION DE DATOS DE ALMENOS 50 ESTACIONES AUTOMATICAS CADA 10 MINUTOS</t>
  </si>
  <si>
    <t>USUARIOS</t>
  </si>
  <si>
    <t>https://www.meteorologia.gov.py/emas/index_nuevo.php</t>
  </si>
  <si>
    <t xml:space="preserve">GENERACION DE DATOS DE ALTURA PERFIL ATMOFERICO </t>
  </si>
  <si>
    <t>VIGILANCIA ATMOSFERICA DE PERFIL DE ALTURA</t>
  </si>
  <si>
    <t>GENERAR UN PERFIL DE LA ATMOSFERA DIARIA</t>
  </si>
  <si>
    <t>USUARIOS AERONAUTICOS Y METEROLOGICOS</t>
  </si>
  <si>
    <t>https://www.meteorologia.gov.py/radiosonda/</t>
  </si>
  <si>
    <t>GENERACION DE DATOS DE SATELITALES</t>
  </si>
  <si>
    <t>VIGILANCIOA DE LA CICLOGENIESIS DE LOS SISTEMAS DE ATMOSFERICOS</t>
  </si>
  <si>
    <t>FACILITAR ALMENOS 7 IMÁGENES DE SATELITE CADA 15 MINUTOS</t>
  </si>
  <si>
    <t>https://www.meteorologia.gov.py/satelite-goes-16/</t>
  </si>
  <si>
    <t>GENERACION DE DATOS DE RADAR METEROLOGICO</t>
  </si>
  <si>
    <t>VIGILANCIA DE LOS SISTEMAS DE EVENTOS SEVEROS EN LA ATMOSFERA</t>
  </si>
  <si>
    <t>GENERAR DATOS DE RADAR CADA 10 MIN</t>
  </si>
  <si>
    <t>https://www.meteorologia.gov.py/radar/</t>
  </si>
  <si>
    <t>LLAMADO PARA ATUALIZACION DE RADAR DOPPLER METEROLOGICO A DUAL POL</t>
  </si>
  <si>
    <t>DETECCION, SEGUIMIENTO Y MONITORE DE TORMENTAS SEVERAS</t>
  </si>
  <si>
    <t>CARATERIZAR EN LOS EVENTOS SEVEROS DE LOS FENOMENOS INVOLUCRADO EN CADA TORMENTAS</t>
  </si>
  <si>
    <t>CIUDADANIA</t>
  </si>
  <si>
    <t>ID: 413.756</t>
  </si>
  <si>
    <t>LLAMADO PARA CONSTRUCCION DEL LBORATORIO DE CALIBRACIONES DE INSTRUMENTOS METEROLOGICOS</t>
  </si>
  <si>
    <t>VERIFICAR, CALIBRAR Y GENERAR TRAZABILIDAD DE LOS LOS EQUIPOS METEOROLOGICOS</t>
  </si>
  <si>
    <t>TENER TODOS LOS INTRUMENTOS DE LA RED CERTIFICADO , VERIFICADO PARA GARANTIZAR LA CALIDAD DE DATOS GENERADO POR LA RED DE INSTRUMENTOS.</t>
  </si>
  <si>
    <t>DINAC</t>
  </si>
  <si>
    <t xml:space="preserve">PAC 2023 -DMH-DINAC </t>
  </si>
  <si>
    <t>LLAMADO DE SERVICIO DE COMUNICACIÓN PARA EL ACCESO AL SISTEMA DE DETECCION DE RAYOS DE LA DMH.</t>
  </si>
  <si>
    <t>DETECTA LOS RELÁMPAGOS O RAYOS DE LUZ PRODUCIDOS POR TORMENTAS</t>
  </si>
  <si>
    <t>LA IMPORTANCIA DE ESTE EQUIPO ACTIVO PARA EL MONITOREO DE EVENTOS SEVEROS,  ESTE SERVICIO VITAL QUE BRINDA  LA SEGURIDAD OPERACIONAL DE LAS AERONAVES Y PERSONAS.</t>
  </si>
  <si>
    <t>ID: 405.990</t>
  </si>
  <si>
    <t>ADQUISICION E IMPLEMENTACION DE UNA CADENA DE PRODUCCION DE INFORMACION Y ALERTA TEMPRANA, MONITOREO DE REDES ESTACIONES AGROMETEORLOGICAS Y GESTION DE BASE DE DATOS CLIMATOLOGICOS PARA EL FORTALECIMIENTO DE LA CAPACIDAD DE SERVICIOS AGROMETEOROLOGICOS</t>
  </si>
  <si>
    <t>EL DESARROLLO DE UNA SOLUCIÓN GLOBAL INTEGRAL PARA EL FORTALECIMIENTO DE LA CADENA DE PRODUCCIÓN DE INFORMACIÓN AGRO METEOROLÓGICA, ORIENTADA AL SECTOR DE LA AGRICULTURA FAMILIAR CAMPESINA E INDÍGENA.</t>
  </si>
  <si>
    <t>UN SISTEMA DE PRODUCCIÓN Y DE DIFUSIÓN AUTOMÁTICA (INFORMACIÓN Y ALERTAS TEMPRANAS) AGROMETEOROLÓGICAS.</t>
  </si>
  <si>
    <t>CUIDADANIA</t>
  </si>
  <si>
    <t>ID: 409289</t>
  </si>
  <si>
    <t>ADQUISICION E IMPLEMENTACION DE MOVILES PARA LOS SERVICIO DE MANTENIMIENTO  DE REDES ESTACIONES METEORLOGICAS PARA EL FORTALECIMIENTO DE LA DMH - DINAC</t>
  </si>
  <si>
    <t>DAR SOLUCION A LA NECESIDAD DE TRANSPORTE PARA CUMPLIMIENTO MISIONAL DE LA INSTITUCION</t>
  </si>
  <si>
    <t>ALCANZAR LA COBERTURA TOTAL DE TODAS LA ESTACIONES DE LA RED DE OBSERVACIONES METEROLOGICA EN EL AÑO.</t>
  </si>
  <si>
    <t>ADQUISICION E IMPLEMENTACION DE DE EQUIPOS DE CALIBRACION PARA EL LABORATORIO DE LA DMH DINAC</t>
  </si>
  <si>
    <t>COMPLETAR EQUIPOS NECESARIO PARA LA CERTIFICACION  ISO 17025</t>
  </si>
  <si>
    <t>HABILITAR SERVICIO DE CALIBRACION, TRAZABILIDAD  DE INSTRUMENTO METEROLOGICO PARA GARANTIZAR LA CALIDAD DE DATOS DE LA RED DE ESTACIONES E INSTRUMENTOS DE TERECERO</t>
  </si>
  <si>
    <t xml:space="preserve">DINAC, CIUDADANIA </t>
  </si>
  <si>
    <t>GESTION PARA LA ADQUISICIÓN DE SOFTWARE INTEGRADOR DE PRONÓSTICOS METEOROLÓGICOS  Y AVISOS METEOROLÓGICOS</t>
  </si>
  <si>
    <t>BRINDAR UNA HERRAMIENTA QUE FACILITE LA GENERACIÓN DE PRONÓSTICOS METEOROLÓGICOS</t>
  </si>
  <si>
    <t>GENERAR PRONÓSTICOS DEL TIEMPO A UN MAYOR PLAZO Y SOBRE MAS LOCALIDADES DEL PAIS.</t>
  </si>
  <si>
    <t>USUARIO EN GENERAL / PREDICTORES</t>
  </si>
  <si>
    <t>OPTIMIZAR LA GENERACION DE LOS DISTINTOS PRODUCTOS DEL  DAPT</t>
  </si>
  <si>
    <t>PAC 2023 -DMH-DINAC</t>
  </si>
  <si>
    <t>GESTION PARA LA ADQUISICION DE ESTACIÓN METEOROLÓGICA AERONÁUTICA PARA EL AISP</t>
  </si>
  <si>
    <t>ADQUIRIR EQUIPOS DE MEDICIÓN DE ULTIMA GENERACIÓN PARA EL AISP</t>
  </si>
  <si>
    <t>SEGUIR DOTANDO DEI NSTRUMENTACIÓN DE LA MAYOR PRECISION Y TECNOLOGIA AL AISP</t>
  </si>
  <si>
    <t>DINAC - COMUNIDAD AERONÁUTICA</t>
  </si>
  <si>
    <t>CONTRIBUIR A LA SEGUIRDAD OPERACIONAL DEL AISP</t>
  </si>
  <si>
    <t>https://www.contrataciones.gov.py/licitaciones/planificacion/425544-adquisicion-estacion-awos-categoria-2-aisp-dmh-1.html</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</si>
  <si>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</si>
  <si>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</si>
  <si>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</si>
  <si>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USUARIO EN GENERAL</t>
  </si>
  <si>
    <t xml:space="preserve">BRINDAR INFORMACION ACTUALIZADA REFERENTE A L TIEMPO PARA LA TOMA DE DECISIONES  OPORTUNAS </t>
  </si>
  <si>
    <t>GESTIÓN PARA LA ELABORACIÓN DE BOLETINES ESPECIALES</t>
  </si>
  <si>
    <t>BRINDAR PERSPECTIVAS DE LAS CONDICIONES ATIPICAS O SEVERAS DEL TIEMPO PREVISTAS</t>
  </si>
  <si>
    <t xml:space="preserve">PRESERVAR LAS VIDAS Y BIENES DE LAS PERSONAS </t>
  </si>
  <si>
    <t>INFORMAR A LA POBLACIÓN EN GENERAL ANTE EVENTOS ADEVERSOS DEL TIEMPO</t>
  </si>
  <si>
    <t>https://www.meteorologia.gov.py/wp-content/uploads/2023/04/</t>
  </si>
  <si>
    <t>GESTION PARA LA REALIZACIÓN DEL BRIEFING METEOROLOGICO PARA LA B. YASYRETA</t>
  </si>
  <si>
    <t xml:space="preserve">BRINDAR UN RESUMEN DE LAS CONDICIONES PREVISTAS EN LA CUENCA DE INTERES </t>
  </si>
  <si>
    <t>BRINDAR SOPORTE PARA LA TOMA DE DECISIONES POR PARTE DE FUNCIONARIOS DE LA B. YASYRETA</t>
  </si>
  <si>
    <t>FUNCIONARIOS DE LA B. YASYRETA</t>
  </si>
  <si>
    <t>BRINDAR SOPORTE CON INFORMACION  ACTUALIZADA REFERENTE A LAS PREVISIONES PARA LA TOMA DE DECISIONES</t>
  </si>
  <si>
    <t>https://drive.google.com/drive/folders/1iFeevP6dZRy4eJxWqEPRNnNMwU1ZXIRf?usp=share_link</t>
  </si>
  <si>
    <t xml:space="preserve">GESTIÓN PARA LA ELABORACIÓN DE BOLETINES METEOROLÓGICOS DIARIOS  ESPECIALES PARA FIN DE SEMANA, FECHAS FESTIVAS, ACONTECIMIENTOS DE MASICA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</si>
  <si>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</si>
  <si>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</si>
  <si>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</si>
  <si>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GESTION PARA LA ELABORACION DE DATOS OPMET AISP-AIG Y AERODROMOS INTERIOR</t>
  </si>
  <si>
    <t xml:space="preserve">ELABORAR INFORMACION METEOROLOGICA Y MENSAJES AERONÁUTICOS </t>
  </si>
  <si>
    <t>BRINDAR INFORMACION AERONÁUTICA ACERCA DE LAS CONDICIONES EN CADA AEROPUERTO, COMO ASI TAMBIEN UN PRONOSTICO  PARA DICHOS AIG Y AISP.</t>
  </si>
  <si>
    <t>COMUNIDAD AERONÁUTICA</t>
  </si>
  <si>
    <t>GARANTIZAR LAS OPERACIONES AERONAUTICAS</t>
  </si>
  <si>
    <t xml:space="preserve">GESTION PARA LA PARTICIPACION DE EN EL SEGUNDO TALLER DE GUIAS CRECIDAS REPENTINAS (FFGS) EN SKOPJE-MACEDONIA DEL NORTE </t>
  </si>
  <si>
    <t>MOSTRAR LOS AVANCES HECHOS EN REALCION AL PROYECTO EN EL PAIS</t>
  </si>
  <si>
    <t>PROSEGUIR CON LA PLANIFICACION PARA LA IMPLEMENTACION DE DICHO SISTEMA A NIVEL REGIONAL</t>
  </si>
  <si>
    <t>USURARIO EN GENERAL Y LA DMH-DINAC</t>
  </si>
  <si>
    <t>MEJORAR EL SISTEMA DE ALERTA TEMPRANA ANTE LAS INUNDACIONES REPENTINAS</t>
  </si>
  <si>
    <t>https://public.wmo.int/en/projects/ffgs</t>
  </si>
  <si>
    <t xml:space="preserve">GESTION PARA LA REALIZACION DEL SONDEO ATMOSFERICO </t>
  </si>
  <si>
    <t xml:space="preserve">GENERACIÓN DE UN PERFIL ATMOSFERICO </t>
  </si>
  <si>
    <t>REALIZAR MEDICIONES EN EL PERFIL VERTICAL DE LA ATMOSFERA, DE MANERA DIARIA DESDE EL AISP</t>
  </si>
  <si>
    <t>COMUNIDAD AERONÁUTICA Y METEOROLOGICA LOCAL E INTERNACIONAL</t>
  </si>
  <si>
    <t xml:space="preserve">CONOCIMIENTO DE LAS CONDICIONES ATMOSFERCIAS  Y APOYO A LAS OPERACIONES AERONAUTICAS </t>
  </si>
  <si>
    <t>https://weather.uwyo.edu/upperair/sounding.html</t>
  </si>
  <si>
    <t>Anuario Climatológico: Gestión de datos meterológicos de la DMH todo el año 2022, así como elaboración de mapas a diferentes escalas temporales.</t>
  </si>
  <si>
    <t>Poner a disposición de los usuarios los resultados del análisis estadístico de las principales variables meteorológicas registradas durante cada año.</t>
  </si>
  <si>
    <t>Operativizar los Servicios Climáicos</t>
  </si>
  <si>
    <t>Usuarios en general</t>
  </si>
  <si>
    <t>Todos los productos elaborados y difundidps a tiempo.</t>
  </si>
  <si>
    <t>https://is.gd/eAC7Bw</t>
  </si>
  <si>
    <t>Boletín Agrometeorológico (conjunto con el MAG y la FCA); Gestión de datos meterológicos de la DMH y de la FCE del mes, así como elaboración de mapas a diferentes escalas temporales.</t>
  </si>
  <si>
    <t>Disponer de una herramienta para la gestión del riesgo, el mismo incorpora información agroclimática y productos relacionados a la producción agropecuaria, así como, soporte para la toma de decisiones  evaluando el estado y la variabilidad del clima.</t>
  </si>
  <si>
    <t>Usuarios del sector agropecuario</t>
  </si>
  <si>
    <t>Boletín Climatológico conjunto DINAC- ITAIPU: Gestión de datos meterológicos de la DMH y de la ITAIPU del mes, así como elaboración de mapas a diferentes escalas temporales.</t>
  </si>
  <si>
    <t>Apoyar al sistema de Información y Soporte para la toma de decisiones, cuya finalidad es generar información para el entendimiento del comportamiento climático en el área de influencia del margen derrecha, elaboración de alertas y gestiónn de Embalses.</t>
  </si>
  <si>
    <t>Usuario acotado al sector hidroeléctrico y en particular la entida IB.</t>
  </si>
  <si>
    <t>Boltín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</si>
  <si>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</si>
  <si>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</si>
  <si>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 xml:space="preserve">https://is.gd/RHqQQj    https://is.gd/vklwnj    https://is.gd/y6syXc </t>
  </si>
  <si>
    <t>Monitoreo diario de Precipitaciones: Gestión de datos de precipitación diara de las estaciones meteorológicas covencionales de la rede de la DMH</t>
  </si>
  <si>
    <t>Evaluar el comportamiento de los acumulados de lluvias diaramente con relación a los valores normales y su progresión durante el año en curso.</t>
  </si>
  <si>
    <t xml:space="preserve">https://is.gd/hsuYGx   </t>
  </si>
  <si>
    <r>
      <rPr>
        <sz val="11"/>
        <color theme="1"/>
        <rFont val="Calibri"/>
        <family val="2"/>
        <scheme val="minor"/>
      </rPr>
      <t xml:space="preserve">- AMHS </t>
    </r>
    <r>
      <rPr>
        <u/>
        <sz val="11"/>
        <color rgb="FF1155CC"/>
        <rFont val="Calibri"/>
        <family val="2"/>
        <scheme val="minor"/>
      </rPr>
      <t>https://www.redemet.aer.mil.br/</t>
    </r>
    <r>
      <rPr>
        <sz val="11"/>
        <color theme="1"/>
        <rFont val="Calibri"/>
        <family val="2"/>
        <scheme val="minor"/>
      </rPr>
      <t xml:space="preserve">  </t>
    </r>
    <r>
      <rPr>
        <u/>
        <sz val="11"/>
        <color rgb="FF1155CC"/>
        <rFont val="Calibri"/>
        <family val="2"/>
        <scheme val="minor"/>
      </rPr>
      <t>https://www.meteorologia.gov.py/metaeronautica/</t>
    </r>
  </si>
  <si>
    <t>Buzón del Aeropuerto Internacional Silvio Pettirossi</t>
  </si>
  <si>
    <t>Línea Telefónica 061 - 597 - 3000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</si>
</sst>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6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sz val="11"/>
      <color theme="1"/>
      <name val="Garamond"/>
      <family val="1"/>
    </font>
    <font>
      <sz val="12"/>
      <color theme="1"/>
      <name val="Garamond"/>
      <family val="1"/>
    </font>
    <font>
      <b/>
      <sz val="12"/>
      <color theme="1"/>
      <name val="Garamond"/>
      <family val="1"/>
    </font>
    <font>
      <b/>
      <sz val="11"/>
      <color theme="1"/>
      <name val="Garamond"/>
      <family val="1"/>
    </font>
    <font>
      <sz val="13"/>
      <color theme="1"/>
      <name val="Garamond"/>
      <family val="1"/>
    </font>
    <font>
      <sz val="11"/>
      <color rgb="FFFF0000"/>
      <name val="Calibri"/>
      <family val="2"/>
      <scheme val="minor"/>
    </font>
    <font>
      <b/>
      <sz val="14"/>
      <color theme="1"/>
      <name val="Calibri"/>
      <family val="2"/>
      <scheme val="minor"/>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2"/>
      <color theme="1"/>
      <name val="Times New Roman"/>
      <family val="1"/>
    </font>
    <font>
      <u/>
      <sz val="12"/>
      <color theme="10"/>
      <name val="Times New Roman"/>
      <family val="1"/>
    </font>
    <font>
      <sz val="11"/>
      <color theme="1"/>
      <name val="Calibri"/>
      <charset val="134"/>
      <scheme val="minor"/>
    </font>
    <font>
      <b/>
      <u/>
      <sz val="11"/>
      <color theme="1"/>
      <name val="Calibri"/>
      <family val="2"/>
    </font>
    <font>
      <b/>
      <sz val="12"/>
      <color theme="1"/>
      <name val="Calibri"/>
      <family val="2"/>
    </font>
    <font>
      <sz val="12"/>
      <color theme="1"/>
      <name val="Calibri"/>
      <family val="2"/>
    </font>
    <font>
      <sz val="12"/>
      <color theme="1"/>
      <name val="Calibri"/>
      <family val="2"/>
      <scheme val="minor"/>
    </font>
    <font>
      <sz val="36"/>
      <color rgb="FFFF0000"/>
      <name val="Garamond"/>
      <family val="1"/>
    </font>
    <font>
      <sz val="11"/>
      <color rgb="FFC00000"/>
      <name val="Garamond"/>
      <family val="1"/>
    </font>
    <font>
      <b/>
      <u/>
      <sz val="14"/>
      <color theme="0"/>
      <name val="Garamond"/>
      <family val="1"/>
    </font>
    <font>
      <b/>
      <sz val="14"/>
      <color theme="0"/>
      <name val="Garamond"/>
      <family val="1"/>
    </font>
    <font>
      <b/>
      <sz val="12"/>
      <color theme="0"/>
      <name val="Garamond"/>
      <family val="1"/>
    </font>
    <font>
      <b/>
      <sz val="14"/>
      <color rgb="FF100692"/>
      <name val="Garamond"/>
      <family val="1"/>
    </font>
    <font>
      <b/>
      <u/>
      <sz val="13"/>
      <color theme="0"/>
      <name val="Garamond"/>
      <family val="1"/>
    </font>
    <font>
      <i/>
      <sz val="11"/>
      <color theme="1"/>
      <name val="Calibri"/>
      <family val="2"/>
      <scheme val="minor"/>
    </font>
    <font>
      <b/>
      <sz val="12"/>
      <name val="Garamond"/>
      <family val="1"/>
    </font>
    <font>
      <b/>
      <sz val="16"/>
      <color theme="1"/>
      <name val="Garamond"/>
      <family val="1"/>
    </font>
    <font>
      <b/>
      <sz val="16"/>
      <color theme="0"/>
      <name val="Garamond"/>
      <family val="1"/>
    </font>
    <font>
      <b/>
      <sz val="20"/>
      <color theme="0"/>
      <name val="Garamond"/>
      <family val="1"/>
    </font>
    <font>
      <sz val="20"/>
      <color theme="0"/>
      <name val="Garamond"/>
      <family val="1"/>
    </font>
    <font>
      <b/>
      <sz val="16"/>
      <color theme="0"/>
      <name val="Calibri"/>
      <family val="2"/>
      <scheme val="minor"/>
    </font>
    <font>
      <b/>
      <sz val="13"/>
      <color theme="0"/>
      <name val="Garamond"/>
      <family val="1"/>
    </font>
    <font>
      <b/>
      <i/>
      <sz val="12"/>
      <color theme="1"/>
      <name val="Garamond"/>
      <family val="1"/>
    </font>
    <font>
      <sz val="14"/>
      <color theme="0"/>
      <name val="Garamond"/>
      <family val="1"/>
    </font>
    <font>
      <b/>
      <sz val="8"/>
      <color rgb="FF000000"/>
      <name val="Arial"/>
      <family val="2"/>
    </font>
    <font>
      <u/>
      <sz val="11"/>
      <name val="Calibri"/>
      <family val="2"/>
      <scheme val="minor"/>
    </font>
    <font>
      <sz val="11"/>
      <color theme="1"/>
      <name val="Calibri "/>
    </font>
    <font>
      <sz val="11"/>
      <color rgb="FF000000"/>
      <name val="Calibri"/>
      <family val="2"/>
      <scheme val="minor"/>
    </font>
    <font>
      <u/>
      <sz val="11"/>
      <color rgb="FF0000FF"/>
      <name val="Calibri"/>
      <family val="2"/>
      <scheme val="minor"/>
    </font>
    <font>
      <u/>
      <sz val="11"/>
      <color theme="1"/>
      <name val="Calibri"/>
      <family val="2"/>
      <scheme val="minor"/>
    </font>
    <font>
      <u/>
      <sz val="11"/>
      <color rgb="FF1155CC"/>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1809D9"/>
        <bgColor indexed="64"/>
      </patternFill>
    </fill>
    <fill>
      <patternFill patternType="solid">
        <fgColor rgb="FF10069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100692"/>
        <bgColor rgb="FF000000"/>
      </patternFill>
    </fill>
    <fill>
      <patternFill patternType="solid">
        <fgColor theme="4" tint="0.79998168889431442"/>
        <bgColor rgb="FFFFF2CC"/>
      </patternFill>
    </fill>
    <fill>
      <patternFill patternType="solid">
        <fgColor theme="4" tint="0.79998168889431442"/>
        <bgColor rgb="FFFEF2CB"/>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6">
    <xf numFmtId="0" fontId="0" fillId="0" borderId="0">
      <alignment vertical="center"/>
    </xf>
    <xf numFmtId="9" fontId="19" fillId="0" borderId="0" applyFont="0" applyFill="0" applyBorder="0" applyAlignment="0" applyProtection="0"/>
    <xf numFmtId="0" fontId="17" fillId="0" borderId="0">
      <alignment vertical="center"/>
    </xf>
    <xf numFmtId="0" fontId="29" fillId="0" borderId="0" applyNumberFormat="0" applyFill="0" applyBorder="0" applyAlignment="0" applyProtection="0">
      <alignment vertical="center"/>
    </xf>
    <xf numFmtId="41" fontId="16" fillId="0" borderId="0" applyFont="0" applyFill="0" applyBorder="0" applyAlignment="0" applyProtection="0"/>
    <xf numFmtId="41" fontId="34" fillId="0" borderId="0" applyFont="0" applyFill="0" applyBorder="0" applyAlignment="0" applyProtection="0"/>
  </cellStyleXfs>
  <cellXfs count="381">
    <xf numFmtId="0" fontId="0" fillId="0" borderId="0" xfId="0">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20" fillId="2" borderId="0" xfId="0" applyFont="1" applyFill="1">
      <alignment vertical="center"/>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21"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21" fillId="2" borderId="5"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6" xfId="0" applyFont="1" applyFill="1" applyBorder="1" applyAlignment="1">
      <alignment horizontal="center" vertical="center"/>
    </xf>
    <xf numFmtId="0" fontId="20" fillId="0" borderId="0" xfId="0" applyFont="1" applyProtection="1">
      <alignment vertical="center"/>
      <protection locked="0"/>
    </xf>
    <xf numFmtId="0" fontId="21" fillId="0" borderId="0" xfId="0" applyFont="1" applyAlignment="1">
      <alignment horizontal="center" vertical="center"/>
    </xf>
    <xf numFmtId="0" fontId="21"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43" fillId="6" borderId="1" xfId="0" applyFont="1" applyFill="1" applyBorder="1" applyAlignment="1">
      <alignment horizontal="justify" vertical="top" wrapText="1"/>
    </xf>
    <xf numFmtId="0" fontId="43" fillId="6" borderId="1" xfId="0" applyFont="1" applyFill="1" applyBorder="1" applyAlignment="1">
      <alignment horizontal="center" vertical="center" wrapText="1"/>
    </xf>
    <xf numFmtId="0" fontId="43" fillId="6" borderId="1" xfId="0" applyFont="1" applyFill="1" applyBorder="1" applyAlignment="1">
      <alignment horizontal="center" vertical="center"/>
    </xf>
    <xf numFmtId="0" fontId="44" fillId="7" borderId="1" xfId="0" applyFont="1" applyFill="1" applyBorder="1">
      <alignment vertical="center"/>
    </xf>
    <xf numFmtId="0" fontId="17" fillId="7" borderId="1" xfId="0" applyFont="1" applyFill="1" applyBorder="1" applyAlignment="1">
      <alignment horizontal="center" vertical="top" wrapText="1"/>
    </xf>
    <xf numFmtId="0" fontId="9" fillId="7" borderId="1"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29" fillId="7" borderId="1" xfId="3" applyFill="1" applyBorder="1" applyAlignment="1">
      <alignment horizontal="center" vertical="center" wrapText="1"/>
    </xf>
    <xf numFmtId="0" fontId="29" fillId="7" borderId="1" xfId="3" applyFont="1" applyFill="1" applyBorder="1" applyAlignment="1">
      <alignment horizontal="center" vertical="center" wrapText="1"/>
    </xf>
    <xf numFmtId="0" fontId="47" fillId="8"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2" fillId="8" borderId="1" xfId="0" applyFont="1" applyFill="1" applyBorder="1">
      <alignment vertical="center"/>
    </xf>
    <xf numFmtId="0" fontId="8"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9" fontId="11" fillId="7" borderId="1" xfId="1" applyFont="1" applyFill="1" applyBorder="1" applyAlignment="1">
      <alignment horizontal="center" vertical="center" wrapText="1"/>
    </xf>
    <xf numFmtId="0" fontId="11"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9" fontId="6" fillId="7" borderId="1" xfId="1" applyFont="1" applyFill="1" applyBorder="1" applyAlignment="1">
      <alignment horizontal="center" vertical="center"/>
    </xf>
    <xf numFmtId="0" fontId="5" fillId="7" borderId="1" xfId="0" applyFont="1" applyFill="1" applyBorder="1" applyAlignment="1">
      <alignment horizontal="center" vertical="center" wrapText="1"/>
    </xf>
    <xf numFmtId="9" fontId="11" fillId="7" borderId="1" xfId="0" applyNumberFormat="1" applyFont="1"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9" fontId="21" fillId="7" borderId="1" xfId="0" applyNumberFormat="1" applyFont="1" applyFill="1" applyBorder="1" applyAlignment="1">
      <alignment horizontal="center" vertical="center" wrapText="1"/>
    </xf>
    <xf numFmtId="9" fontId="21" fillId="7" borderId="1" xfId="1" applyFont="1" applyFill="1" applyBorder="1" applyAlignment="1">
      <alignment horizontal="center" vertical="center" wrapText="1"/>
    </xf>
    <xf numFmtId="0" fontId="10" fillId="7" borderId="1" xfId="0" applyFont="1" applyFill="1" applyBorder="1" applyAlignment="1">
      <alignment horizontal="center" vertical="center" wrapText="1"/>
    </xf>
    <xf numFmtId="9" fontId="10" fillId="7" borderId="1" xfId="0" applyNumberFormat="1" applyFont="1" applyFill="1" applyBorder="1" applyAlignment="1">
      <alignment horizontal="center" vertical="center" wrapText="1"/>
    </xf>
    <xf numFmtId="0" fontId="10" fillId="7" borderId="1" xfId="0" applyFont="1" applyFill="1" applyBorder="1" applyAlignment="1">
      <alignment vertical="center" wrapText="1"/>
    </xf>
    <xf numFmtId="10" fontId="10" fillId="7" borderId="1" xfId="0" applyNumberFormat="1" applyFont="1" applyFill="1" applyBorder="1" applyAlignment="1">
      <alignment horizontal="center" vertical="center" wrapText="1"/>
    </xf>
    <xf numFmtId="41" fontId="30" fillId="7" borderId="1" xfId="5" applyFont="1" applyFill="1" applyBorder="1" applyAlignment="1">
      <alignment horizontal="center" vertical="center"/>
    </xf>
    <xf numFmtId="14" fontId="30" fillId="7" borderId="1" xfId="0" applyNumberFormat="1" applyFont="1" applyFill="1" applyBorder="1" applyAlignment="1">
      <alignment horizontal="center" vertical="center" wrapText="1"/>
    </xf>
    <xf numFmtId="15" fontId="30" fillId="7" borderId="1" xfId="0" applyNumberFormat="1" applyFont="1" applyFill="1" applyBorder="1" applyAlignment="1">
      <alignment horizontal="center" vertical="center"/>
    </xf>
    <xf numFmtId="0" fontId="30" fillId="7" borderId="1" xfId="0" applyFont="1" applyFill="1" applyBorder="1" applyAlignment="1">
      <alignment horizontal="center" vertical="center"/>
    </xf>
    <xf numFmtId="0" fontId="30" fillId="7" borderId="1" xfId="0" applyFont="1" applyFill="1" applyBorder="1" applyAlignment="1">
      <alignment horizontal="center" vertical="center" wrapText="1"/>
    </xf>
    <xf numFmtId="3" fontId="31" fillId="7" borderId="1" xfId="0" applyNumberFormat="1" applyFont="1" applyFill="1" applyBorder="1">
      <alignment vertical="center"/>
    </xf>
    <xf numFmtId="0" fontId="30" fillId="7" borderId="1" xfId="0" applyFont="1" applyFill="1" applyBorder="1" applyAlignment="1">
      <alignment vertical="center" wrapText="1"/>
    </xf>
    <xf numFmtId="3" fontId="30" fillId="7" borderId="1" xfId="0" applyNumberFormat="1" applyFont="1" applyFill="1" applyBorder="1">
      <alignment vertical="center"/>
    </xf>
    <xf numFmtId="0" fontId="36" fillId="7" borderId="1" xfId="0" applyFont="1" applyFill="1" applyBorder="1" applyAlignment="1">
      <alignment vertical="center" wrapText="1"/>
    </xf>
    <xf numFmtId="0" fontId="37" fillId="7" borderId="1" xfId="0" applyFont="1" applyFill="1" applyBorder="1" applyAlignment="1">
      <alignment horizontal="center" vertical="center" wrapText="1"/>
    </xf>
    <xf numFmtId="0" fontId="29" fillId="7" borderId="1" xfId="3" applyFill="1" applyBorder="1" applyAlignment="1">
      <alignment vertical="center" wrapText="1"/>
    </xf>
    <xf numFmtId="0" fontId="38"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22" fillId="7" borderId="1"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protection locked="0"/>
    </xf>
    <xf numFmtId="0" fontId="15" fillId="7" borderId="3" xfId="0" applyFont="1" applyFill="1" applyBorder="1" applyAlignment="1" applyProtection="1">
      <alignment vertical="center"/>
      <protection locked="0"/>
    </xf>
    <xf numFmtId="0" fontId="11" fillId="7" borderId="2" xfId="0" applyFont="1" applyFill="1" applyBorder="1" applyAlignment="1" applyProtection="1">
      <alignment horizontal="center" vertical="center" wrapText="1"/>
      <protection locked="0"/>
    </xf>
    <xf numFmtId="0" fontId="11" fillId="7" borderId="2" xfId="0" applyFont="1" applyFill="1" applyBorder="1" applyAlignment="1" applyProtection="1">
      <alignment vertical="center" wrapText="1"/>
      <protection locked="0"/>
    </xf>
    <xf numFmtId="0" fontId="6" fillId="7" borderId="2" xfId="0" applyFont="1" applyFill="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0" fontId="27" fillId="7" borderId="2" xfId="3" applyFont="1" applyFill="1" applyBorder="1" applyAlignment="1" applyProtection="1">
      <alignment horizontal="center" vertical="center" wrapText="1"/>
      <protection locked="0"/>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12" fillId="7" borderId="1" xfId="0" applyFont="1" applyFill="1" applyBorder="1" applyAlignment="1">
      <alignment horizontal="center" vertical="center" wrapText="1"/>
    </xf>
    <xf numFmtId="15" fontId="12"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15" fontId="12" fillId="7" borderId="1" xfId="0" applyNumberFormat="1" applyFont="1" applyFill="1" applyBorder="1" applyAlignment="1">
      <alignment horizontal="center" vertical="center"/>
    </xf>
    <xf numFmtId="0" fontId="22" fillId="7" borderId="0" xfId="0" applyFont="1" applyFill="1" applyAlignment="1">
      <alignment horizontal="center" vertical="center"/>
    </xf>
    <xf numFmtId="15" fontId="15" fillId="7" borderId="1" xfId="0" applyNumberFormat="1" applyFont="1" applyFill="1" applyBorder="1" applyAlignment="1">
      <alignment horizontal="center" vertical="center"/>
    </xf>
    <xf numFmtId="3" fontId="31" fillId="8" borderId="1" xfId="0" applyNumberFormat="1" applyFont="1" applyFill="1" applyBorder="1">
      <alignment vertical="center"/>
    </xf>
    <xf numFmtId="0" fontId="22" fillId="8" borderId="1" xfId="0" applyFont="1" applyFill="1" applyBorder="1" applyAlignment="1" applyProtection="1">
      <alignment horizontal="center" vertical="center" wrapText="1"/>
      <protection locked="0"/>
    </xf>
    <xf numFmtId="0" fontId="22"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lignment vertical="center"/>
    </xf>
    <xf numFmtId="0" fontId="37" fillId="7" borderId="1" xfId="0" applyFont="1" applyFill="1" applyBorder="1" applyAlignment="1">
      <alignment horizontal="center" vertical="center"/>
    </xf>
    <xf numFmtId="15" fontId="38" fillId="7" borderId="1" xfId="0" applyNumberFormat="1" applyFont="1" applyFill="1" applyBorder="1" applyAlignment="1">
      <alignment horizontal="center" vertical="center"/>
    </xf>
    <xf numFmtId="0" fontId="21" fillId="7" borderId="1" xfId="0" applyFont="1" applyFill="1" applyBorder="1" applyAlignment="1">
      <alignment horizontal="center" vertical="center" wrapText="1"/>
    </xf>
    <xf numFmtId="0" fontId="27" fillId="7" borderId="1" xfId="3" applyFont="1" applyFill="1" applyBorder="1" applyAlignment="1">
      <alignment horizontal="center" vertical="center" wrapText="1"/>
    </xf>
    <xf numFmtId="0" fontId="57" fillId="7" borderId="1" xfId="3" applyFont="1" applyFill="1" applyBorder="1" applyAlignment="1">
      <alignment horizontal="center" vertical="center" wrapText="1"/>
    </xf>
    <xf numFmtId="0" fontId="20" fillId="7" borderId="0" xfId="0" applyFont="1" applyFill="1">
      <alignment vertical="center"/>
    </xf>
    <xf numFmtId="0" fontId="58"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9" fontId="2" fillId="7" borderId="1" xfId="0" applyNumberFormat="1" applyFont="1" applyFill="1" applyBorder="1" applyAlignment="1">
      <alignment horizontal="center" vertical="center"/>
    </xf>
    <xf numFmtId="0" fontId="2" fillId="7" borderId="0" xfId="0" applyFont="1" applyFill="1" applyAlignment="1">
      <alignment horizontal="center" vertical="center" wrapText="1"/>
    </xf>
    <xf numFmtId="0" fontId="2" fillId="7" borderId="1" xfId="0" applyFont="1" applyFill="1" applyBorder="1" applyAlignment="1">
      <alignment horizontal="center" vertical="center"/>
    </xf>
    <xf numFmtId="0" fontId="27" fillId="7" borderId="1" xfId="0" applyFont="1" applyFill="1" applyBorder="1" applyAlignment="1">
      <alignment horizontal="center" vertical="center" wrapText="1"/>
    </xf>
    <xf numFmtId="9" fontId="2" fillId="7" borderId="1" xfId="0" applyNumberFormat="1" applyFont="1" applyFill="1" applyBorder="1" applyAlignment="1">
      <alignment horizontal="center" vertical="center" wrapText="1"/>
    </xf>
    <xf numFmtId="0" fontId="59" fillId="10" borderId="1" xfId="0" applyFont="1" applyFill="1" applyBorder="1" applyAlignment="1">
      <alignment vertical="center" wrapText="1"/>
    </xf>
    <xf numFmtId="0" fontId="59" fillId="10" borderId="1" xfId="0" applyFont="1" applyFill="1" applyBorder="1" applyAlignment="1">
      <alignment horizontal="center" vertical="center" wrapText="1"/>
    </xf>
    <xf numFmtId="9" fontId="59" fillId="10" borderId="1" xfId="0" applyNumberFormat="1" applyFont="1" applyFill="1" applyBorder="1" applyAlignment="1">
      <alignment horizontal="center" vertical="center"/>
    </xf>
    <xf numFmtId="9" fontId="59" fillId="10" borderId="1" xfId="0" applyNumberFormat="1" applyFont="1" applyFill="1" applyBorder="1" applyAlignment="1">
      <alignment horizontal="center" vertical="center" wrapText="1"/>
    </xf>
    <xf numFmtId="0" fontId="59" fillId="10" borderId="1" xfId="0" applyFont="1" applyFill="1" applyBorder="1" applyAlignment="1">
      <alignment vertical="center"/>
    </xf>
    <xf numFmtId="0" fontId="2" fillId="10" borderId="18" xfId="2" applyFont="1" applyFill="1" applyBorder="1" applyAlignment="1">
      <alignment vertical="center" wrapText="1"/>
    </xf>
    <xf numFmtId="9" fontId="2" fillId="10" borderId="18" xfId="2" applyNumberFormat="1" applyFont="1" applyFill="1" applyBorder="1" applyAlignment="1">
      <alignment horizontal="center" vertical="center" wrapText="1"/>
    </xf>
    <xf numFmtId="0" fontId="2" fillId="10" borderId="18" xfId="2" applyFont="1" applyFill="1" applyBorder="1" applyAlignment="1">
      <alignment horizontal="center" vertical="center" wrapText="1"/>
    </xf>
    <xf numFmtId="0" fontId="2" fillId="10" borderId="16" xfId="2" applyFont="1" applyFill="1" applyBorder="1" applyAlignment="1">
      <alignment vertical="center" wrapText="1"/>
    </xf>
    <xf numFmtId="9" fontId="2" fillId="10" borderId="16" xfId="2" applyNumberFormat="1" applyFont="1" applyFill="1" applyBorder="1" applyAlignment="1">
      <alignment horizontal="center" vertical="center" wrapText="1"/>
    </xf>
    <xf numFmtId="0" fontId="2" fillId="10" borderId="16" xfId="2" applyFont="1" applyFill="1" applyBorder="1" applyAlignment="1">
      <alignment horizontal="center" vertical="center" wrapText="1"/>
    </xf>
    <xf numFmtId="0" fontId="60" fillId="10" borderId="16" xfId="2" applyFont="1" applyFill="1" applyBorder="1" applyAlignment="1">
      <alignment vertical="center" wrapText="1"/>
    </xf>
    <xf numFmtId="0" fontId="2" fillId="11" borderId="16" xfId="2" applyFont="1" applyFill="1" applyBorder="1" applyAlignment="1">
      <alignment vertical="center" wrapText="1"/>
    </xf>
    <xf numFmtId="9" fontId="2" fillId="11" borderId="16" xfId="2" applyNumberFormat="1" applyFont="1" applyFill="1" applyBorder="1" applyAlignment="1">
      <alignment horizontal="center" vertical="center" wrapText="1"/>
    </xf>
    <xf numFmtId="0" fontId="29" fillId="11" borderId="16" xfId="2" applyFont="1" applyFill="1" applyBorder="1" applyAlignment="1">
      <alignment vertical="center" wrapText="1"/>
    </xf>
    <xf numFmtId="0" fontId="2" fillId="10" borderId="17" xfId="2" applyFont="1" applyFill="1" applyBorder="1" applyAlignment="1">
      <alignment vertical="center" wrapText="1"/>
    </xf>
    <xf numFmtId="0" fontId="2" fillId="11" borderId="17" xfId="2" applyFont="1" applyFill="1" applyBorder="1" applyAlignment="1">
      <alignment vertical="center" wrapText="1"/>
    </xf>
    <xf numFmtId="9" fontId="2" fillId="11" borderId="17" xfId="2" applyNumberFormat="1" applyFont="1" applyFill="1" applyBorder="1" applyAlignment="1">
      <alignment horizontal="center" vertical="center" wrapText="1"/>
    </xf>
    <xf numFmtId="0" fontId="2" fillId="11" borderId="17" xfId="2" applyFont="1" applyFill="1" applyBorder="1" applyAlignment="1">
      <alignment horizontal="center" vertical="center" wrapText="1"/>
    </xf>
    <xf numFmtId="0" fontId="29" fillId="11" borderId="17" xfId="2" applyFont="1" applyFill="1" applyBorder="1" applyAlignment="1">
      <alignment vertical="center" wrapText="1"/>
    </xf>
    <xf numFmtId="0" fontId="2" fillId="11" borderId="16" xfId="2" applyFont="1" applyFill="1" applyBorder="1" applyAlignment="1">
      <alignment horizontal="center" vertical="center" wrapText="1"/>
    </xf>
    <xf numFmtId="0" fontId="61" fillId="11" borderId="16" xfId="2" applyFont="1" applyFill="1" applyBorder="1" applyAlignment="1">
      <alignment vertical="center" wrapText="1"/>
    </xf>
    <xf numFmtId="0" fontId="2" fillId="7" borderId="1" xfId="0" applyFont="1" applyFill="1" applyBorder="1" applyAlignment="1">
      <alignment vertical="center"/>
    </xf>
    <xf numFmtId="9" fontId="2" fillId="7" borderId="1" xfId="1" applyFont="1" applyFill="1" applyBorder="1" applyAlignment="1">
      <alignment horizontal="center" vertical="center"/>
    </xf>
    <xf numFmtId="0" fontId="6" fillId="7" borderId="1"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3" xfId="0" applyFont="1" applyFill="1" applyBorder="1" applyAlignment="1">
      <alignment horizontal="center" vertical="center"/>
    </xf>
    <xf numFmtId="0" fontId="21" fillId="0" borderId="4" xfId="0" applyFont="1" applyBorder="1" applyAlignment="1">
      <alignment horizontal="center" vertical="center"/>
    </xf>
    <xf numFmtId="0" fontId="53" fillId="2" borderId="2" xfId="0" applyFont="1" applyFill="1" applyBorder="1" applyAlignment="1">
      <alignment horizontal="center" vertical="center"/>
    </xf>
    <xf numFmtId="0" fontId="53" fillId="2" borderId="4" xfId="0" applyFont="1" applyFill="1" applyBorder="1" applyAlignment="1">
      <alignment horizontal="center" vertical="center"/>
    </xf>
    <xf numFmtId="0" fontId="53" fillId="2" borderId="3" xfId="0" applyFont="1" applyFill="1" applyBorder="1" applyAlignment="1">
      <alignment horizontal="center" vertical="center"/>
    </xf>
    <xf numFmtId="0" fontId="17" fillId="7" borderId="9" xfId="0" applyFont="1" applyFill="1" applyBorder="1" applyAlignment="1">
      <alignment horizontal="center" vertical="top" wrapText="1"/>
    </xf>
    <xf numFmtId="0" fontId="17" fillId="7" borderId="8" xfId="0" applyFont="1" applyFill="1" applyBorder="1" applyAlignment="1">
      <alignment horizontal="center" vertical="top" wrapText="1"/>
    </xf>
    <xf numFmtId="0" fontId="46" fillId="7" borderId="4" xfId="0" applyFont="1" applyFill="1" applyBorder="1" applyAlignment="1">
      <alignment horizontal="left" vertical="top" wrapText="1"/>
    </xf>
    <xf numFmtId="0" fontId="28" fillId="7" borderId="4" xfId="0" applyFont="1" applyFill="1" applyBorder="1" applyAlignment="1">
      <alignment horizontal="left" vertical="top" wrapText="1"/>
    </xf>
    <xf numFmtId="0" fontId="49" fillId="6" borderId="2" xfId="0" applyFont="1" applyFill="1" applyBorder="1" applyAlignment="1">
      <alignment horizontal="center" vertical="center"/>
    </xf>
    <xf numFmtId="0" fontId="49" fillId="6" borderId="4" xfId="0" applyFont="1" applyFill="1" applyBorder="1" applyAlignment="1">
      <alignment horizontal="center" vertical="center"/>
    </xf>
    <xf numFmtId="0" fontId="49" fillId="6" borderId="3" xfId="0" applyFont="1" applyFill="1" applyBorder="1" applyAlignment="1">
      <alignment horizontal="center" vertical="center"/>
    </xf>
    <xf numFmtId="0" fontId="36" fillId="7" borderId="9" xfId="0" applyFont="1" applyFill="1" applyBorder="1" applyAlignment="1">
      <alignment horizontal="center" vertical="center"/>
    </xf>
    <xf numFmtId="0" fontId="36" fillId="7" borderId="10" xfId="0" applyFont="1" applyFill="1" applyBorder="1" applyAlignment="1">
      <alignment horizontal="center" vertical="center"/>
    </xf>
    <xf numFmtId="0" fontId="36" fillId="7" borderId="8" xfId="0" applyFont="1" applyFill="1" applyBorder="1" applyAlignment="1">
      <alignment horizontal="center" vertical="center"/>
    </xf>
    <xf numFmtId="0" fontId="23" fillId="8" borderId="2" xfId="0" applyFont="1" applyFill="1" applyBorder="1" applyAlignment="1" applyProtection="1">
      <alignment horizontal="center" vertical="center"/>
      <protection locked="0"/>
    </xf>
    <xf numFmtId="0" fontId="23" fillId="8" borderId="3" xfId="0" applyFont="1" applyFill="1" applyBorder="1" applyAlignment="1" applyProtection="1">
      <alignment horizontal="center" vertical="center"/>
      <protection locked="0"/>
    </xf>
    <xf numFmtId="0" fontId="22" fillId="8" borderId="2" xfId="0" applyFont="1" applyFill="1" applyBorder="1" applyAlignment="1" applyProtection="1">
      <alignment horizontal="center" vertical="center"/>
      <protection locked="0"/>
    </xf>
    <xf numFmtId="0" fontId="22" fillId="8" borderId="4" xfId="0" applyFont="1" applyFill="1" applyBorder="1" applyAlignment="1" applyProtection="1">
      <alignment horizontal="center" vertical="center"/>
      <protection locked="0"/>
    </xf>
    <xf numFmtId="0" fontId="22" fillId="8" borderId="3" xfId="0" applyFont="1" applyFill="1" applyBorder="1" applyAlignment="1" applyProtection="1">
      <alignment horizontal="center" vertical="center"/>
      <protection locked="0"/>
    </xf>
    <xf numFmtId="0" fontId="48" fillId="8" borderId="2" xfId="0" applyFont="1" applyFill="1" applyBorder="1" applyAlignment="1">
      <alignment horizontal="center" vertical="center"/>
    </xf>
    <xf numFmtId="0" fontId="48" fillId="8" borderId="4" xfId="0" applyFont="1" applyFill="1" applyBorder="1" applyAlignment="1">
      <alignment horizontal="center" vertical="center"/>
    </xf>
    <xf numFmtId="0" fontId="48" fillId="8" borderId="3" xfId="0" applyFont="1" applyFill="1" applyBorder="1" applyAlignment="1">
      <alignment horizontal="center" vertical="center"/>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21" fillId="7" borderId="5"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21" fillId="7" borderId="6" xfId="0" applyFont="1" applyFill="1" applyBorder="1" applyAlignment="1">
      <alignment horizontal="left" vertical="center" wrapText="1"/>
    </xf>
    <xf numFmtId="0" fontId="21" fillId="7" borderId="13"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21" fillId="7" borderId="15"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40" fillId="4" borderId="2"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3" xfId="0" applyFont="1" applyFill="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5" borderId="2"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3" xfId="0" applyFont="1" applyFill="1" applyBorder="1" applyAlignment="1">
      <alignment horizontal="center" vertical="center"/>
    </xf>
    <xf numFmtId="0" fontId="3"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3" fillId="7" borderId="2" xfId="0" applyFont="1" applyFill="1" applyBorder="1" applyAlignment="1">
      <alignment horizontal="left" vertical="top" wrapText="1"/>
    </xf>
    <xf numFmtId="0" fontId="3" fillId="7" borderId="3" xfId="0" applyFont="1" applyFill="1" applyBorder="1" applyAlignment="1">
      <alignment horizontal="left" vertical="top" wrapText="1"/>
    </xf>
    <xf numFmtId="0" fontId="9" fillId="7" borderId="3" xfId="0" applyFont="1" applyFill="1" applyBorder="1" applyAlignment="1">
      <alignment horizontal="left" vertical="center" wrapText="1"/>
    </xf>
    <xf numFmtId="0" fontId="27" fillId="7" borderId="2" xfId="0" applyFont="1" applyFill="1" applyBorder="1" applyAlignment="1">
      <alignment horizontal="left" vertical="top" wrapText="1"/>
    </xf>
    <xf numFmtId="0" fontId="27" fillId="7" borderId="3" xfId="0" applyFont="1" applyFill="1" applyBorder="1" applyAlignment="1">
      <alignment horizontal="left" vertical="top" wrapText="1"/>
    </xf>
    <xf numFmtId="0" fontId="27" fillId="7" borderId="2" xfId="0" applyFont="1" applyFill="1" applyBorder="1" applyAlignment="1">
      <alignment horizontal="left" vertical="top"/>
    </xf>
    <xf numFmtId="0" fontId="27" fillId="7" borderId="3" xfId="0" applyFont="1" applyFill="1" applyBorder="1" applyAlignment="1">
      <alignment horizontal="left" vertical="top"/>
    </xf>
    <xf numFmtId="0" fontId="27" fillId="7" borderId="2" xfId="0" applyFont="1" applyFill="1" applyBorder="1" applyAlignment="1">
      <alignment horizontal="left" vertical="center" wrapText="1"/>
    </xf>
    <xf numFmtId="0" fontId="27" fillId="7" borderId="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7" fillId="7" borderId="5" xfId="0" applyFont="1" applyFill="1" applyBorder="1" applyAlignment="1">
      <alignment horizontal="left" vertical="center" wrapText="1"/>
    </xf>
    <xf numFmtId="0" fontId="17" fillId="7" borderId="6" xfId="0" applyFont="1" applyFill="1" applyBorder="1" applyAlignment="1">
      <alignment horizontal="left" vertical="center" wrapText="1"/>
    </xf>
    <xf numFmtId="0" fontId="17" fillId="7" borderId="13"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9" fillId="7" borderId="3" xfId="0" applyFont="1" applyFill="1" applyBorder="1" applyAlignment="1">
      <alignment horizontal="left" vertical="top" wrapText="1"/>
    </xf>
    <xf numFmtId="0" fontId="3" fillId="7" borderId="2" xfId="0" applyFont="1" applyFill="1" applyBorder="1" applyAlignment="1">
      <alignment horizontal="left" vertical="center"/>
    </xf>
    <xf numFmtId="0" fontId="11" fillId="7" borderId="3" xfId="0" applyFont="1" applyFill="1" applyBorder="1" applyAlignment="1">
      <alignment horizontal="left" vertical="center"/>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17" fillId="7" borderId="2" xfId="0" applyFont="1" applyFill="1" applyBorder="1" applyAlignment="1">
      <alignment horizontal="left" vertical="center" wrapText="1"/>
    </xf>
    <xf numFmtId="0" fontId="17" fillId="7" borderId="2" xfId="0" applyFont="1" applyFill="1" applyBorder="1" applyAlignment="1">
      <alignment horizontal="left" vertical="top" wrapText="1"/>
    </xf>
    <xf numFmtId="0" fontId="17" fillId="7" borderId="3" xfId="0" applyFont="1" applyFill="1" applyBorder="1" applyAlignment="1">
      <alignment horizontal="left" vertical="top" wrapText="1"/>
    </xf>
    <xf numFmtId="0" fontId="49" fillId="6" borderId="2" xfId="0" applyFont="1" applyFill="1" applyBorder="1" applyAlignment="1">
      <alignment horizontal="center" vertical="center" wrapText="1"/>
    </xf>
    <xf numFmtId="0" fontId="49" fillId="6" borderId="4"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50" fillId="6" borderId="2" xfId="0" applyFont="1" applyFill="1" applyBorder="1" applyAlignment="1">
      <alignment horizontal="center" vertical="center" wrapText="1"/>
    </xf>
    <xf numFmtId="0" fontId="50" fillId="6" borderId="4"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1" fillId="8" borderId="1" xfId="0" applyFont="1" applyFill="1" applyBorder="1" applyAlignment="1">
      <alignment horizontal="center" vertical="center"/>
    </xf>
    <xf numFmtId="0" fontId="22" fillId="8" borderId="1" xfId="0" applyFont="1" applyFill="1" applyBorder="1" applyAlignment="1">
      <alignment horizontal="center" vertical="center"/>
    </xf>
    <xf numFmtId="0" fontId="41" fillId="6" borderId="1" xfId="0" applyFont="1" applyFill="1" applyBorder="1" applyAlignment="1">
      <alignment horizontal="center" vertical="center"/>
    </xf>
    <xf numFmtId="0" fontId="45" fillId="6" borderId="2" xfId="0" applyFont="1" applyFill="1" applyBorder="1" applyAlignment="1">
      <alignment horizontal="center" vertical="center"/>
    </xf>
    <xf numFmtId="0" fontId="45" fillId="6" borderId="4" xfId="0" applyFont="1" applyFill="1" applyBorder="1" applyAlignment="1">
      <alignment horizontal="center" vertical="center"/>
    </xf>
    <xf numFmtId="0" fontId="45" fillId="6" borderId="3"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52" fillId="6" borderId="2"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3" xfId="0" applyFont="1" applyFill="1" applyBorder="1" applyAlignment="1">
      <alignment horizontal="center" vertical="center"/>
    </xf>
    <xf numFmtId="0" fontId="39" fillId="2" borderId="4" xfId="0" applyFont="1" applyFill="1" applyBorder="1" applyAlignment="1">
      <alignment horizontal="center" vertical="center"/>
    </xf>
    <xf numFmtId="0" fontId="8"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51" fillId="6" borderId="4"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45" fillId="6"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8" fillId="7" borderId="2" xfId="0" applyFont="1" applyFill="1" applyBorder="1" applyAlignment="1">
      <alignment horizontal="center" vertical="center"/>
    </xf>
    <xf numFmtId="9" fontId="15" fillId="7" borderId="2" xfId="0" applyNumberFormat="1"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29" fillId="7" borderId="1" xfId="3" applyFont="1" applyFill="1" applyBorder="1" applyAlignment="1">
      <alignment horizontal="center" vertical="center" wrapText="1"/>
    </xf>
    <xf numFmtId="0" fontId="28"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22" fillId="8" borderId="1" xfId="0" applyFont="1" applyFill="1" applyBorder="1" applyAlignment="1">
      <alignment horizontal="center" vertical="center" wrapText="1"/>
    </xf>
    <xf numFmtId="9" fontId="15" fillId="7" borderId="1" xfId="0" applyNumberFormat="1" applyFont="1" applyFill="1" applyBorder="1" applyAlignment="1">
      <alignment horizontal="center" vertical="center" wrapText="1"/>
    </xf>
    <xf numFmtId="0" fontId="29" fillId="7" borderId="2" xfId="3" applyFont="1" applyFill="1" applyBorder="1" applyAlignment="1">
      <alignment horizontal="center" vertical="center" wrapText="1"/>
    </xf>
    <xf numFmtId="0" fontId="47" fillId="8" borderId="1" xfId="0" applyFont="1" applyFill="1" applyBorder="1" applyAlignment="1">
      <alignment horizontal="center" vertical="center" wrapText="1"/>
    </xf>
    <xf numFmtId="0" fontId="11" fillId="7" borderId="2" xfId="0" applyFont="1" applyFill="1" applyBorder="1" applyAlignment="1">
      <alignment horizontal="left" vertical="center"/>
    </xf>
    <xf numFmtId="0" fontId="17" fillId="7" borderId="3" xfId="0" applyFont="1" applyFill="1" applyBorder="1" applyAlignment="1">
      <alignment horizontal="left" vertical="center"/>
    </xf>
    <xf numFmtId="0" fontId="29" fillId="7" borderId="2" xfId="3" applyFill="1" applyBorder="1" applyAlignment="1">
      <alignment horizontal="center" vertical="center"/>
    </xf>
    <xf numFmtId="0" fontId="29" fillId="7" borderId="4" xfId="3" applyFill="1" applyBorder="1" applyAlignment="1">
      <alignment horizontal="center" vertical="center"/>
    </xf>
    <xf numFmtId="0" fontId="29" fillId="7" borderId="3" xfId="3" applyFill="1" applyBorder="1" applyAlignment="1">
      <alignment horizontal="center" vertical="center"/>
    </xf>
    <xf numFmtId="0" fontId="38" fillId="7" borderId="2"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38" fillId="7" borderId="3" xfId="0" applyFont="1" applyFill="1" applyBorder="1" applyAlignment="1">
      <alignment horizontal="center" vertical="center" wrapText="1"/>
    </xf>
    <xf numFmtId="0" fontId="29" fillId="2" borderId="1" xfId="3" applyFill="1" applyBorder="1" applyAlignment="1">
      <alignment horizontal="center" vertical="center" wrapText="1"/>
    </xf>
    <xf numFmtId="0" fontId="21" fillId="2" borderId="1" xfId="0" applyFont="1" applyFill="1" applyBorder="1" applyAlignment="1">
      <alignment horizontal="center" vertical="center" wrapText="1"/>
    </xf>
    <xf numFmtId="0" fontId="28" fillId="8" borderId="1" xfId="0" applyFont="1" applyFill="1" applyBorder="1" applyAlignment="1">
      <alignment horizontal="center" vertical="top"/>
    </xf>
    <xf numFmtId="0" fontId="28" fillId="8" borderId="1" xfId="0" applyFont="1" applyFill="1" applyBorder="1" applyAlignment="1">
      <alignment horizontal="center" vertical="top" wrapText="1"/>
    </xf>
    <xf numFmtId="0" fontId="7" fillId="8" borderId="1" xfId="0" applyFont="1" applyFill="1" applyBorder="1" applyAlignment="1">
      <alignment horizontal="left" vertical="center"/>
    </xf>
    <xf numFmtId="0" fontId="17" fillId="8" borderId="1" xfId="0" applyFont="1" applyFill="1" applyBorder="1" applyAlignment="1">
      <alignment horizontal="left" vertical="center"/>
    </xf>
    <xf numFmtId="0" fontId="9" fillId="7" borderId="2" xfId="0" applyFont="1" applyFill="1" applyBorder="1" applyAlignment="1">
      <alignment horizontal="left" vertical="center" wrapText="1"/>
    </xf>
    <xf numFmtId="0" fontId="13" fillId="7" borderId="2" xfId="0" applyFont="1" applyFill="1" applyBorder="1" applyAlignment="1">
      <alignment horizontal="left" vertical="top" wrapText="1"/>
    </xf>
    <xf numFmtId="0" fontId="29" fillId="7" borderId="9" xfId="3" applyFont="1" applyFill="1" applyBorder="1" applyAlignment="1">
      <alignment horizontal="center" vertical="center" wrapText="1"/>
    </xf>
    <xf numFmtId="0" fontId="29" fillId="7" borderId="8" xfId="3" applyFont="1" applyFill="1" applyBorder="1" applyAlignment="1">
      <alignment horizontal="center" vertical="center" wrapText="1"/>
    </xf>
    <xf numFmtId="0" fontId="32" fillId="7"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22" fillId="7" borderId="2" xfId="0" applyFont="1" applyFill="1" applyBorder="1" applyAlignment="1" applyProtection="1">
      <alignment horizontal="center" vertical="center" wrapText="1"/>
      <protection locked="0"/>
    </xf>
    <xf numFmtId="0" fontId="22" fillId="7" borderId="3" xfId="0" applyFont="1" applyFill="1" applyBorder="1" applyAlignment="1" applyProtection="1">
      <alignment horizontal="center" vertical="center" wrapText="1"/>
      <protection locked="0"/>
    </xf>
    <xf numFmtId="0" fontId="21" fillId="8" borderId="2" xfId="0" applyFont="1" applyFill="1" applyBorder="1" applyAlignment="1">
      <alignment horizontal="center" vertical="center"/>
    </xf>
    <xf numFmtId="0" fontId="21" fillId="8" borderId="4" xfId="0" applyFont="1" applyFill="1" applyBorder="1" applyAlignment="1">
      <alignment horizontal="center" vertical="center"/>
    </xf>
    <xf numFmtId="0" fontId="21" fillId="8" borderId="3" xfId="0" applyFont="1" applyFill="1" applyBorder="1" applyAlignment="1">
      <alignment horizontal="center" vertical="center"/>
    </xf>
    <xf numFmtId="0" fontId="42" fillId="6" borderId="1" xfId="0" applyFont="1" applyFill="1" applyBorder="1" applyAlignment="1">
      <alignment horizontal="center" vertical="center"/>
    </xf>
    <xf numFmtId="0" fontId="17" fillId="7" borderId="2" xfId="0" applyFont="1" applyFill="1" applyBorder="1" applyAlignment="1">
      <alignment horizontal="left" vertical="center"/>
    </xf>
    <xf numFmtId="0" fontId="9" fillId="7" borderId="2" xfId="0" applyFont="1" applyFill="1" applyBorder="1" applyAlignment="1">
      <alignment horizontal="left" vertical="top" wrapText="1"/>
    </xf>
    <xf numFmtId="0" fontId="15" fillId="7" borderId="7"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Alignment="1">
      <alignment horizontal="center" vertical="center" wrapText="1"/>
    </xf>
    <xf numFmtId="0" fontId="24" fillId="2" borderId="1"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21" fillId="7" borderId="1" xfId="0" applyFont="1" applyFill="1" applyBorder="1" applyAlignment="1">
      <alignment horizontal="center" vertical="center"/>
    </xf>
    <xf numFmtId="0" fontId="22" fillId="7" borderId="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4" xfId="0" applyFont="1" applyFill="1" applyBorder="1" applyAlignment="1">
      <alignment horizontal="center" vertical="center"/>
    </xf>
    <xf numFmtId="0" fontId="21" fillId="7" borderId="3" xfId="0" applyFont="1" applyFill="1" applyBorder="1" applyAlignment="1">
      <alignment horizontal="center" vertical="center"/>
    </xf>
    <xf numFmtId="0" fontId="43"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29" fillId="7" borderId="2" xfId="3" applyFont="1" applyFill="1" applyBorder="1" applyAlignment="1" applyProtection="1">
      <alignment horizontal="center" vertical="center" wrapText="1"/>
      <protection locked="0"/>
    </xf>
    <xf numFmtId="0" fontId="15" fillId="7" borderId="2" xfId="0" applyFont="1" applyFill="1" applyBorder="1" applyAlignment="1" applyProtection="1">
      <alignment horizontal="center" vertical="center" wrapText="1"/>
      <protection locked="0"/>
    </xf>
    <xf numFmtId="0" fontId="15" fillId="7" borderId="3" xfId="0" applyFont="1" applyFill="1" applyBorder="1" applyAlignment="1" applyProtection="1">
      <alignment horizontal="center" vertical="center" wrapText="1"/>
      <protection locked="0"/>
    </xf>
    <xf numFmtId="0" fontId="25" fillId="7" borderId="3" xfId="0" applyFont="1" applyFill="1" applyBorder="1" applyAlignment="1">
      <alignment horizontal="left" vertical="top" wrapText="1"/>
    </xf>
    <xf numFmtId="0" fontId="25" fillId="7" borderId="3" xfId="0" applyFont="1" applyFill="1" applyBorder="1" applyAlignment="1">
      <alignment horizontal="left" vertical="center" wrapText="1"/>
    </xf>
    <xf numFmtId="0" fontId="44" fillId="7" borderId="2" xfId="0" applyFont="1" applyFill="1" applyBorder="1" applyAlignment="1">
      <alignment horizontal="center" vertical="center"/>
    </xf>
    <xf numFmtId="0" fontId="44" fillId="7" borderId="4" xfId="0" applyFont="1" applyFill="1" applyBorder="1" applyAlignment="1">
      <alignment horizontal="center" vertical="center"/>
    </xf>
    <xf numFmtId="0" fontId="44" fillId="7" borderId="3" xfId="0" applyFont="1" applyFill="1" applyBorder="1" applyAlignment="1">
      <alignment horizontal="center" vertical="center"/>
    </xf>
    <xf numFmtId="0" fontId="45" fillId="8" borderId="1" xfId="0" applyFont="1" applyFill="1" applyBorder="1" applyAlignment="1">
      <alignment horizontal="center" vertical="center"/>
    </xf>
    <xf numFmtId="0" fontId="43" fillId="6" borderId="5" xfId="0" applyFont="1" applyFill="1" applyBorder="1" applyAlignment="1">
      <alignment horizontal="center" vertical="top" wrapText="1"/>
    </xf>
    <xf numFmtId="0" fontId="43" fillId="6" borderId="6" xfId="0" applyFont="1" applyFill="1" applyBorder="1" applyAlignment="1">
      <alignment horizontal="center" vertical="top"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45" fillId="6" borderId="1" xfId="0" applyFont="1" applyFill="1" applyBorder="1" applyAlignment="1">
      <alignment horizontal="center" vertical="center" wrapText="1"/>
    </xf>
    <xf numFmtId="0" fontId="53" fillId="9" borderId="2" xfId="0" applyFont="1" applyFill="1" applyBorder="1" applyAlignment="1" applyProtection="1">
      <alignment horizontal="center" vertical="center"/>
      <protection locked="0"/>
    </xf>
    <xf numFmtId="0" fontId="53" fillId="9" borderId="4" xfId="0" applyFont="1" applyFill="1" applyBorder="1" applyAlignment="1" applyProtection="1">
      <alignment horizontal="center" vertical="center"/>
      <protection locked="0"/>
    </xf>
    <xf numFmtId="0" fontId="53" fillId="9" borderId="3" xfId="0" applyFont="1" applyFill="1" applyBorder="1" applyAlignment="1" applyProtection="1">
      <alignment horizontal="center" vertical="center"/>
      <protection locked="0"/>
    </xf>
    <xf numFmtId="0" fontId="22" fillId="8" borderId="2" xfId="0" applyFont="1" applyFill="1" applyBorder="1" applyAlignment="1" applyProtection="1">
      <alignment horizontal="center" vertical="center" wrapText="1"/>
      <protection locked="0"/>
    </xf>
    <xf numFmtId="0" fontId="22" fillId="8" borderId="3" xfId="0" applyFont="1" applyFill="1" applyBorder="1" applyAlignment="1" applyProtection="1">
      <alignment horizontal="center" vertical="center" wrapText="1"/>
      <protection locked="0"/>
    </xf>
    <xf numFmtId="0" fontId="22" fillId="8" borderId="2" xfId="0" applyFont="1" applyFill="1" applyBorder="1" applyAlignment="1">
      <alignment horizontal="center" vertical="center"/>
    </xf>
    <xf numFmtId="0" fontId="22" fillId="8" borderId="3" xfId="0" applyFont="1" applyFill="1" applyBorder="1" applyAlignment="1">
      <alignment horizontal="center" vertical="center"/>
    </xf>
    <xf numFmtId="0" fontId="53" fillId="6" borderId="2" xfId="0" applyFont="1" applyFill="1" applyBorder="1" applyAlignment="1" applyProtection="1">
      <alignment horizontal="center" vertical="center"/>
      <protection locked="0"/>
    </xf>
    <xf numFmtId="0" fontId="53" fillId="6" borderId="4" xfId="0" applyFont="1" applyFill="1" applyBorder="1" applyAlignment="1" applyProtection="1">
      <alignment horizontal="center" vertical="center"/>
      <protection locked="0"/>
    </xf>
    <xf numFmtId="0" fontId="53" fillId="6" borderId="3" xfId="0" applyFont="1" applyFill="1" applyBorder="1" applyAlignment="1" applyProtection="1">
      <alignment horizontal="center" vertical="center"/>
      <protection locked="0"/>
    </xf>
    <xf numFmtId="0" fontId="22" fillId="7" borderId="2"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4"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36" fillId="8" borderId="2"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3" xfId="0" applyFont="1" applyFill="1" applyBorder="1" applyAlignment="1">
      <alignment horizontal="center" vertical="center"/>
    </xf>
    <xf numFmtId="0" fontId="30" fillId="7" borderId="9" xfId="0" applyFont="1" applyFill="1" applyBorder="1" applyAlignment="1">
      <alignment horizontal="center" vertical="center" wrapText="1"/>
    </xf>
    <xf numFmtId="0" fontId="30" fillId="7" borderId="10"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42" fillId="6" borderId="2" xfId="0" applyFont="1" applyFill="1" applyBorder="1" applyAlignment="1">
      <alignment horizontal="center" vertical="center"/>
    </xf>
    <xf numFmtId="0" fontId="42" fillId="6" borderId="4" xfId="0" applyFont="1" applyFill="1" applyBorder="1" applyAlignment="1">
      <alignment horizontal="center" vertical="center"/>
    </xf>
    <xf numFmtId="0" fontId="42" fillId="6" borderId="3" xfId="0" applyFont="1" applyFill="1" applyBorder="1" applyAlignment="1">
      <alignment horizontal="center" vertical="center"/>
    </xf>
    <xf numFmtId="0" fontId="11" fillId="7" borderId="11" xfId="0" applyFont="1" applyFill="1" applyBorder="1" applyAlignment="1">
      <alignment horizontal="left" vertical="center" wrapText="1"/>
    </xf>
    <xf numFmtId="0" fontId="11" fillId="7" borderId="0"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4"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11" fillId="7" borderId="4" xfId="0" applyFont="1" applyFill="1" applyBorder="1" applyAlignment="1" applyProtection="1">
      <alignment horizontal="center" vertical="center" wrapText="1"/>
      <protection locked="0"/>
    </xf>
    <xf numFmtId="0" fontId="11" fillId="7" borderId="11" xfId="0" applyFont="1" applyFill="1" applyBorder="1" applyAlignment="1">
      <alignment horizontal="left" vertical="center"/>
    </xf>
    <xf numFmtId="0" fontId="11" fillId="7" borderId="0" xfId="0" applyFont="1" applyFill="1" applyBorder="1" applyAlignment="1">
      <alignment horizontal="left" vertical="center"/>
    </xf>
    <xf numFmtId="0" fontId="11" fillId="7" borderId="12" xfId="0" applyFont="1" applyFill="1" applyBorder="1" applyAlignment="1">
      <alignment horizontal="left" vertical="center"/>
    </xf>
    <xf numFmtId="0" fontId="29" fillId="7" borderId="1" xfId="3" applyFill="1" applyBorder="1" applyAlignment="1">
      <alignment horizontal="center" vertical="center"/>
    </xf>
    <xf numFmtId="0" fontId="21" fillId="7" borderId="2" xfId="0" applyFont="1" applyFill="1" applyBorder="1" applyAlignment="1">
      <alignment horizontal="left" vertical="center" wrapText="1"/>
    </xf>
    <xf numFmtId="0" fontId="22" fillId="7" borderId="3" xfId="0" applyFont="1" applyFill="1" applyBorder="1" applyAlignment="1">
      <alignment horizontal="left" vertical="center" wrapText="1"/>
    </xf>
    <xf numFmtId="0" fontId="21" fillId="7" borderId="2" xfId="0" applyFont="1" applyFill="1" applyBorder="1" applyAlignment="1">
      <alignment horizontal="center" vertical="center" wrapText="1"/>
    </xf>
    <xf numFmtId="0" fontId="22" fillId="7" borderId="3" xfId="0" applyFont="1" applyFill="1" applyBorder="1" applyAlignment="1">
      <alignment horizontal="center" vertical="center" wrapText="1"/>
    </xf>
    <xf numFmtId="0" fontId="28" fillId="7" borderId="1" xfId="0" applyFont="1" applyFill="1" applyBorder="1" applyAlignment="1">
      <alignment horizontal="center" vertical="center"/>
    </xf>
    <xf numFmtId="0" fontId="55" fillId="6" borderId="1" xfId="0" applyFont="1" applyFill="1" applyBorder="1" applyAlignment="1">
      <alignment horizontal="center" vertical="center"/>
    </xf>
    <xf numFmtId="0" fontId="33" fillId="7" borderId="5" xfId="3" applyFont="1" applyFill="1" applyBorder="1" applyAlignment="1">
      <alignment horizontal="center" vertical="center" wrapText="1"/>
    </xf>
    <xf numFmtId="0" fontId="33" fillId="7" borderId="6" xfId="3" applyFont="1" applyFill="1" applyBorder="1" applyAlignment="1">
      <alignment horizontal="center" vertical="center" wrapText="1"/>
    </xf>
    <xf numFmtId="0" fontId="33" fillId="7" borderId="11" xfId="3" applyFont="1" applyFill="1" applyBorder="1" applyAlignment="1">
      <alignment horizontal="center" vertical="center" wrapText="1"/>
    </xf>
    <xf numFmtId="0" fontId="33" fillId="7" borderId="12" xfId="3" applyFont="1" applyFill="1" applyBorder="1" applyAlignment="1">
      <alignment horizontal="center" vertical="center" wrapText="1"/>
    </xf>
    <xf numFmtId="0" fontId="33" fillId="7" borderId="13" xfId="3" applyFont="1" applyFill="1" applyBorder="1" applyAlignment="1">
      <alignment horizontal="center" vertical="center" wrapText="1"/>
    </xf>
    <xf numFmtId="0" fontId="33" fillId="7" borderId="15" xfId="3" applyFont="1" applyFill="1" applyBorder="1" applyAlignment="1">
      <alignment horizontal="center" vertical="center" wrapText="1"/>
    </xf>
    <xf numFmtId="0" fontId="32" fillId="7" borderId="4" xfId="0" applyFont="1" applyFill="1" applyBorder="1" applyAlignment="1">
      <alignment horizontal="center" vertical="center" wrapText="1"/>
    </xf>
    <xf numFmtId="0" fontId="53" fillId="6" borderId="1" xfId="0" applyFont="1" applyFill="1" applyBorder="1" applyAlignment="1">
      <alignment horizontal="center" vertical="center"/>
    </xf>
    <xf numFmtId="0" fontId="12" fillId="7"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49" fillId="6" borderId="2"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protection locked="0"/>
    </xf>
    <xf numFmtId="0" fontId="49" fillId="6" borderId="3" xfId="0" applyFont="1" applyFill="1" applyBorder="1" applyAlignment="1" applyProtection="1">
      <alignment horizontal="center" vertical="center"/>
      <protection locked="0"/>
    </xf>
    <xf numFmtId="0" fontId="21" fillId="7" borderId="2" xfId="0" applyFont="1" applyFill="1" applyBorder="1" applyAlignment="1" applyProtection="1">
      <alignment horizontal="center" vertical="center" wrapText="1"/>
      <protection locked="0"/>
    </xf>
    <xf numFmtId="0" fontId="21" fillId="7" borderId="3" xfId="0" applyFont="1" applyFill="1" applyBorder="1" applyAlignment="1" applyProtection="1">
      <alignment horizontal="center" vertical="center" wrapText="1"/>
      <protection locked="0"/>
    </xf>
    <xf numFmtId="0" fontId="56" fillId="7" borderId="2" xfId="0" applyFont="1" applyFill="1" applyBorder="1" applyAlignment="1">
      <alignment horizontal="center" vertical="center" wrapText="1"/>
    </xf>
    <xf numFmtId="0" fontId="56" fillId="7" borderId="4" xfId="0" applyFont="1" applyFill="1" applyBorder="1" applyAlignment="1">
      <alignment horizontal="center" vertical="center" wrapText="1"/>
    </xf>
    <xf numFmtId="0" fontId="56" fillId="7" borderId="3" xfId="0" applyFont="1" applyFill="1" applyBorder="1" applyAlignment="1">
      <alignment horizontal="center" vertical="center" wrapText="1"/>
    </xf>
    <xf numFmtId="0" fontId="29" fillId="7" borderId="2" xfId="3" applyFill="1" applyBorder="1" applyAlignment="1" applyProtection="1">
      <alignment horizontal="center" vertical="center" wrapText="1"/>
      <protection locked="0"/>
    </xf>
    <xf numFmtId="0" fontId="21" fillId="7" borderId="4"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3" fillId="7" borderId="2" xfId="0" applyFont="1" applyFill="1" applyBorder="1" applyAlignment="1">
      <alignment horizontal="center" vertical="center" wrapText="1"/>
    </xf>
    <xf numFmtId="0" fontId="29" fillId="7" borderId="2" xfId="3" applyFill="1" applyBorder="1" applyAlignment="1" applyProtection="1">
      <alignment horizontal="center" vertical="center"/>
      <protection locked="0"/>
    </xf>
    <xf numFmtId="0" fontId="54" fillId="7" borderId="2" xfId="0" applyFont="1" applyFill="1" applyBorder="1" applyAlignment="1">
      <alignment horizontal="left" vertical="center"/>
    </xf>
    <xf numFmtId="0" fontId="22" fillId="7" borderId="4" xfId="0" applyFont="1" applyFill="1" applyBorder="1" applyAlignment="1">
      <alignment horizontal="left" vertical="center"/>
    </xf>
    <xf numFmtId="0" fontId="22" fillId="7" borderId="3" xfId="0" applyFont="1" applyFill="1" applyBorder="1" applyAlignment="1">
      <alignment horizontal="left" vertical="center"/>
    </xf>
    <xf numFmtId="0" fontId="6" fillId="7" borderId="2"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27" fillId="7" borderId="2" xfId="3" applyFont="1" applyFill="1" applyBorder="1" applyAlignment="1" applyProtection="1">
      <alignment horizontal="center" vertical="center" wrapText="1"/>
      <protection locked="0"/>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15" fillId="7" borderId="4" xfId="0" applyFont="1" applyFill="1" applyBorder="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cellXfs>
  <cellStyles count="6">
    <cellStyle name="Hipervínculo" xfId="3" builtinId="8"/>
    <cellStyle name="Millares [0]" xfId="5" builtinId="6"/>
    <cellStyle name="Millares [0] 2 2" xfId="4"/>
    <cellStyle name="Normal" xfId="0" builtinId="0"/>
    <cellStyle name="Normal 2" xfId="2"/>
    <cellStyle name="Porcentaje" xfId="1" builtinId="5"/>
  </cellStyles>
  <dxfs count="0"/>
  <tableStyles count="0" defaultTableStyle="TableStyleMedium2" defaultPivotStyle="PivotStyleLight16"/>
  <colors>
    <mruColors>
      <color rgb="FFCCECFF"/>
      <color rgb="FFCCFFFF"/>
      <color rgb="FF000000"/>
      <color rgb="FF99CCFF"/>
      <color rgb="FF6699FF"/>
      <color rgb="FF100692"/>
      <color rgb="FF180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a:pPr>
            <a:r>
              <a:rPr lang="en-US" sz="1800" b="1"/>
              <a:t>ESTADO</a:t>
            </a:r>
            <a:r>
              <a:rPr lang="en-US" sz="1800" b="1" baseline="0"/>
              <a:t> DE CONTRATOS 2º TRIMESTRE 2023</a:t>
            </a:r>
            <a:endParaRPr lang="en-US" sz="1800" b="1"/>
          </a:p>
        </c:rich>
      </c:tx>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n-US"/>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n-US"/>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n-US"/>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tx>
            <c:v>Total</c:v>
          </c:tx>
          <c:spPr>
            <a:solidFill>
              <a:srgbClr val="0033CC"/>
            </a:solidFill>
          </c:spPr>
          <c:invertIfNegative val="0"/>
          <c:dPt>
            <c:idx val="0"/>
            <c:invertIfNegative val="0"/>
            <c:bubble3D val="0"/>
            <c:spPr>
              <a:solidFill>
                <a:srgbClr val="0033CC"/>
              </a:solidFill>
              <a:ln>
                <a:solidFill>
                  <a:schemeClr val="accent6">
                    <a:lumMod val="75000"/>
                  </a:schemeClr>
                </a:solidFill>
              </a:ln>
            </c:spPr>
            <c:extLst xmlns:c16r2="http://schemas.microsoft.com/office/drawing/2015/06/chart">
              <c:ext xmlns:c16="http://schemas.microsoft.com/office/drawing/2014/chart" uri="{C3380CC4-5D6E-409C-BE32-E72D297353CC}">
                <c16:uniqueId val="{00000001-8E7F-4040-ADBD-BB753C00FE0C}"/>
              </c:ext>
            </c:extLst>
          </c:dPt>
          <c:dPt>
            <c:idx val="1"/>
            <c:invertIfNegative val="0"/>
            <c:bubble3D val="0"/>
            <c:spPr>
              <a:solidFill>
                <a:srgbClr val="33CC33"/>
              </a:solidFill>
              <a:ln>
                <a:solidFill>
                  <a:schemeClr val="accent2">
                    <a:lumMod val="75000"/>
                  </a:schemeClr>
                </a:solidFill>
              </a:ln>
            </c:spPr>
            <c:extLst xmlns:c16r2="http://schemas.microsoft.com/office/drawing/2015/06/chart">
              <c:ext xmlns:c16="http://schemas.microsoft.com/office/drawing/2014/chart" uri="{C3380CC4-5D6E-409C-BE32-E72D297353CC}">
                <c16:uniqueId val="{00000003-8E7F-4040-ADBD-BB753C00FE0C}"/>
              </c:ext>
            </c:extLst>
          </c:dPt>
          <c:dPt>
            <c:idx val="2"/>
            <c:invertIfNegative val="0"/>
            <c:bubble3D val="0"/>
            <c:spPr>
              <a:solidFill>
                <a:srgbClr val="FF6600"/>
              </a:solidFill>
              <a:ln>
                <a:solidFill>
                  <a:srgbClr val="0033CC"/>
                </a:solidFill>
              </a:ln>
            </c:spPr>
            <c:extLst xmlns:c16r2="http://schemas.microsoft.com/office/drawing/2015/06/chart">
              <c:ext xmlns:c16="http://schemas.microsoft.com/office/drawing/2014/chart" uri="{C3380CC4-5D6E-409C-BE32-E72D297353CC}">
                <c16:uniqueId val="{00000005-8E7F-4040-ADBD-BB753C00FE0C}"/>
              </c:ext>
            </c:extLst>
          </c:dPt>
          <c:dLbls>
            <c:spPr>
              <a:noFill/>
              <a:ln>
                <a:noFill/>
              </a:ln>
              <a:effectLst/>
            </c:spPr>
            <c:txPr>
              <a:bodyPr/>
              <a:lstStyle/>
              <a:p>
                <a:pPr>
                  <a:defRPr sz="1400" b="1"/>
                </a:pPr>
                <a:endParaRPr lang="en-US"/>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layout/>
                <c15:showLeaderLines val="0"/>
              </c:ext>
            </c:extLst>
          </c:dLbls>
          <c:cat>
            <c:strLit>
              <c:ptCount val="3"/>
              <c:pt idx="0">
                <c:v>Ejecución</c:v>
              </c:pt>
              <c:pt idx="1">
                <c:v>Finiquitado</c:v>
              </c:pt>
              <c:pt idx="2">
                <c:v>Verificación</c:v>
              </c:pt>
            </c:strLit>
          </c:cat>
          <c:val>
            <c:numLit>
              <c:formatCode>General</c:formatCode>
              <c:ptCount val="3"/>
              <c:pt idx="0">
                <c:v>14</c:v>
              </c:pt>
              <c:pt idx="1">
                <c:v>1</c:v>
              </c:pt>
              <c:pt idx="2">
                <c:v>1</c:v>
              </c:pt>
            </c:numLit>
          </c:val>
          <c:extLst xmlns:c16r2="http://schemas.microsoft.com/office/drawing/2015/06/chart">
            <c:ext xmlns:c16="http://schemas.microsoft.com/office/drawing/2014/chart" uri="{C3380CC4-5D6E-409C-BE32-E72D297353CC}">
              <c16:uniqueId val="{00000006-8E7F-4040-ADBD-BB753C00FE0C}"/>
            </c:ext>
          </c:extLst>
        </c:ser>
        <c:dLbls>
          <c:showLegendKey val="0"/>
          <c:showVal val="0"/>
          <c:showCatName val="0"/>
          <c:showSerName val="0"/>
          <c:showPercent val="0"/>
          <c:showBubbleSize val="0"/>
        </c:dLbls>
        <c:gapWidth val="150"/>
        <c:axId val="208031744"/>
        <c:axId val="208033664"/>
      </c:barChart>
      <c:catAx>
        <c:axId val="208031744"/>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n-US"/>
          </a:p>
        </c:txPr>
        <c:crossAx val="208033664"/>
        <c:crosses val="autoZero"/>
        <c:auto val="1"/>
        <c:lblAlgn val="ctr"/>
        <c:lblOffset val="100"/>
        <c:noMultiLvlLbl val="0"/>
      </c:catAx>
      <c:valAx>
        <c:axId val="208033664"/>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n-US"/>
          </a:p>
        </c:txPr>
        <c:crossAx val="208031744"/>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orientation="portrait"/>
  </c:printSettings>
  <c:extLst xmlns:c16r2="http://schemas.microsoft.com/office/drawing/2015/06/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1600"/>
              <a:t>COMPARATIVO EJECUCION</a:t>
            </a:r>
          </a:p>
          <a:p>
            <a:pPr>
              <a:defRPr/>
            </a:pPr>
            <a:r>
              <a:rPr lang="es-ES" sz="1600"/>
              <a:t>2º TRIMESTRE VS</a:t>
            </a:r>
            <a:r>
              <a:rPr lang="es-ES" sz="1600" baseline="0"/>
              <a:t> 1º TRIMESTRE</a:t>
            </a:r>
            <a:endParaRPr lang="es-ES" sz="1600"/>
          </a:p>
        </c:rich>
      </c:tx>
      <c:layout>
        <c:manualLayout>
          <c:xMode val="edge"/>
          <c:yMode val="edge"/>
          <c:x val="0.31657514563666517"/>
          <c:y val="1.1581713116881323E-2"/>
        </c:manualLayout>
      </c:layout>
      <c:overlay val="0"/>
    </c:title>
    <c:autoTitleDeleted val="0"/>
    <c:plotArea>
      <c:layout>
        <c:manualLayout>
          <c:layoutTarget val="inner"/>
          <c:xMode val="edge"/>
          <c:yMode val="edge"/>
          <c:x val="0.19192659094457937"/>
          <c:y val="0.18132903852632851"/>
          <c:w val="0.63922271227432015"/>
          <c:h val="0.51564948962587343"/>
        </c:manualLayout>
      </c:layout>
      <c:barChart>
        <c:barDir val="col"/>
        <c:grouping val="clustered"/>
        <c:varyColors val="0"/>
        <c:ser>
          <c:idx val="0"/>
          <c:order val="0"/>
          <c:tx>
            <c:v>1º TRIMESTRE</c:v>
          </c:tx>
          <c:spPr>
            <a:solidFill>
              <a:srgbClr val="0033CC"/>
            </a:solidFill>
          </c:spPr>
          <c:invertIfNegative val="0"/>
          <c:cat>
            <c:strRef>
              <c:f>('[2]MATRIZ RCC_23'!$C$130,'[2]MATRIZ RCC_23'!$C$136,'[2]MATRIZ RCC_23'!$C$145,'[2]MATRIZ RCC_23'!$C$153,'[2]MATRIZ RCC_23'!$C$161,'[2]MATRIZ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RCC_23'!$E$130,'[2]MATRIZ RCC_23'!$E$136,'[2]MATRIZ RCC_23'!$E$145,'[2]MATRIZ RCC_23'!$E$153,'[2]MATRIZ RCC_23'!$E$161,'[2]MATRIZ RCC_23'!$E$165)</c:f>
              <c:numCache>
                <c:formatCode>General</c:formatCode>
                <c:ptCount val="6"/>
                <c:pt idx="0">
                  <c:v>36820080530</c:v>
                </c:pt>
                <c:pt idx="1">
                  <c:v>2251717498</c:v>
                </c:pt>
                <c:pt idx="2">
                  <c:v>603314886</c:v>
                </c:pt>
                <c:pt idx="3">
                  <c:v>1985279970</c:v>
                </c:pt>
                <c:pt idx="4">
                  <c:v>4677577463</c:v>
                </c:pt>
                <c:pt idx="5">
                  <c:v>45406272</c:v>
                </c:pt>
              </c:numCache>
            </c:numRef>
          </c:val>
          <c:extLst xmlns:c16r2="http://schemas.microsoft.com/office/drawing/2015/06/chart">
            <c:ext xmlns:c16="http://schemas.microsoft.com/office/drawing/2014/chart" uri="{C3380CC4-5D6E-409C-BE32-E72D297353CC}">
              <c16:uniqueId val="{00000000-0D16-46E8-9094-79216A1C9D01}"/>
            </c:ext>
          </c:extLst>
        </c:ser>
        <c:ser>
          <c:idx val="1"/>
          <c:order val="1"/>
          <c:tx>
            <c:v>2º TRIMESTRE</c:v>
          </c:tx>
          <c:spPr>
            <a:solidFill>
              <a:srgbClr val="33CC33"/>
            </a:solidFill>
          </c:spPr>
          <c:invertIfNegative val="0"/>
          <c:cat>
            <c:strRef>
              <c:f>('[2]MATRIZ RCC_23'!$C$130,'[2]MATRIZ RCC_23'!$C$136,'[2]MATRIZ RCC_23'!$C$145,'[2]MATRIZ RCC_23'!$C$153,'[2]MATRIZ RCC_23'!$C$161,'[2]MATRIZ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RCC_23'!$F$130,'[2]MATRIZ RCC_23'!$F$136,'[2]MATRIZ RCC_23'!$F$145,'[2]MATRIZ RCC_23'!$F$153,'[2]MATRIZ RCC_23'!$F$161,'[2]MATRIZ RCC_23'!$F$165)</c:f>
              <c:numCache>
                <c:formatCode>General</c:formatCode>
                <c:ptCount val="6"/>
                <c:pt idx="0">
                  <c:v>37498319893</c:v>
                </c:pt>
                <c:pt idx="1">
                  <c:v>17197878038</c:v>
                </c:pt>
                <c:pt idx="2">
                  <c:v>2804540194</c:v>
                </c:pt>
                <c:pt idx="3">
                  <c:v>7023225465</c:v>
                </c:pt>
                <c:pt idx="4">
                  <c:v>6614949449</c:v>
                </c:pt>
                <c:pt idx="5">
                  <c:v>268873875</c:v>
                </c:pt>
              </c:numCache>
            </c:numRef>
          </c:val>
          <c:extLst xmlns:c16r2="http://schemas.microsoft.com/office/drawing/2015/06/chart">
            <c:ext xmlns:c16="http://schemas.microsoft.com/office/drawing/2014/chart" uri="{C3380CC4-5D6E-409C-BE32-E72D297353CC}">
              <c16:uniqueId val="{00000001-0D16-46E8-9094-79216A1C9D01}"/>
            </c:ext>
          </c:extLst>
        </c:ser>
        <c:dLbls>
          <c:showLegendKey val="0"/>
          <c:showVal val="0"/>
          <c:showCatName val="0"/>
          <c:showSerName val="0"/>
          <c:showPercent val="0"/>
          <c:showBubbleSize val="0"/>
        </c:dLbls>
        <c:gapWidth val="150"/>
        <c:axId val="135310720"/>
        <c:axId val="135312512"/>
      </c:barChart>
      <c:catAx>
        <c:axId val="135310720"/>
        <c:scaling>
          <c:orientation val="minMax"/>
        </c:scaling>
        <c:delete val="0"/>
        <c:axPos val="b"/>
        <c:numFmt formatCode="General" sourceLinked="0"/>
        <c:majorTickMark val="out"/>
        <c:minorTickMark val="none"/>
        <c:tickLblPos val="nextTo"/>
        <c:txPr>
          <a:bodyPr/>
          <a:lstStyle/>
          <a:p>
            <a:pPr>
              <a:defRPr sz="1000" b="1"/>
            </a:pPr>
            <a:endParaRPr lang="en-US"/>
          </a:p>
        </c:txPr>
        <c:crossAx val="135312512"/>
        <c:crosses val="autoZero"/>
        <c:auto val="1"/>
        <c:lblAlgn val="ctr"/>
        <c:lblOffset val="100"/>
        <c:noMultiLvlLbl val="0"/>
      </c:catAx>
      <c:valAx>
        <c:axId val="135312512"/>
        <c:scaling>
          <c:orientation val="minMax"/>
        </c:scaling>
        <c:delete val="0"/>
        <c:axPos val="l"/>
        <c:majorGridlines/>
        <c:numFmt formatCode="General" sourceLinked="1"/>
        <c:majorTickMark val="out"/>
        <c:minorTickMark val="none"/>
        <c:tickLblPos val="nextTo"/>
        <c:txPr>
          <a:bodyPr/>
          <a:lstStyle/>
          <a:p>
            <a:pPr>
              <a:defRPr sz="1000" b="1"/>
            </a:pPr>
            <a:endParaRPr lang="en-US"/>
          </a:p>
        </c:txPr>
        <c:crossAx val="135310720"/>
        <c:crosses val="autoZero"/>
        <c:crossBetween val="between"/>
      </c:valAx>
    </c:plotArea>
    <c:legend>
      <c:legendPos val="r"/>
      <c:layout>
        <c:manualLayout>
          <c:xMode val="edge"/>
          <c:yMode val="edge"/>
          <c:x val="0.83143338707591319"/>
          <c:y val="0.40662946723018661"/>
          <c:w val="0.16856661292408678"/>
          <c:h val="0.12116614146842668"/>
        </c:manualLayout>
      </c:layout>
      <c:overlay val="0"/>
      <c:txPr>
        <a:bodyPr/>
        <a:lstStyle/>
        <a:p>
          <a:pPr>
            <a:defRPr sz="1000" b="1"/>
          </a:pPr>
          <a:endParaRPr lang="en-US"/>
        </a:p>
      </c:txPr>
    </c:legend>
    <c:plotVisOnly val="1"/>
    <c:dispBlanksAs val="gap"/>
    <c:showDLblsOverMax val="0"/>
  </c:chart>
  <c:spPr>
    <a:solidFill>
      <a:schemeClr val="accent1">
        <a:lumMod val="40000"/>
        <a:lumOff val="60000"/>
      </a:schemeClr>
    </a:solidFill>
    <a:ln>
      <a:solidFill>
        <a:schemeClr val="accent1">
          <a:lumMod val="40000"/>
          <a:lumOff val="6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ES" sz="1600"/>
              <a:t>EJECUCION FINANCIERA</a:t>
            </a:r>
          </a:p>
          <a:p>
            <a:pPr>
              <a:defRPr sz="1600"/>
            </a:pPr>
            <a:r>
              <a:rPr lang="es-ES" sz="1600"/>
              <a:t>2º</a:t>
            </a:r>
            <a:r>
              <a:rPr lang="es-ES" sz="1600" baseline="0"/>
              <a:t> TRIMESTRE 2023</a:t>
            </a:r>
            <a:endParaRPr lang="es-ES" sz="1600"/>
          </a:p>
        </c:rich>
      </c:tx>
      <c:overlay val="0"/>
    </c:title>
    <c:autoTitleDeleted val="0"/>
    <c:view3D>
      <c:rotX val="30"/>
      <c:rotY val="165"/>
      <c:rAngAx val="0"/>
      <c:perspective val="30"/>
    </c:view3D>
    <c:floor>
      <c:thickness val="0"/>
    </c:floor>
    <c:sideWall>
      <c:thickness val="0"/>
    </c:sideWall>
    <c:backWall>
      <c:thickness val="0"/>
    </c:backWall>
    <c:plotArea>
      <c:layout>
        <c:manualLayout>
          <c:layoutTarget val="inner"/>
          <c:xMode val="edge"/>
          <c:yMode val="edge"/>
          <c:x val="0.21482542730939119"/>
          <c:y val="0.12476735940892222"/>
          <c:w val="0.51290250304077845"/>
          <c:h val="0.76155499334687293"/>
        </c:manualLayout>
      </c:layout>
      <c:pie3DChart>
        <c:varyColors val="1"/>
        <c:ser>
          <c:idx val="0"/>
          <c:order val="0"/>
          <c:dPt>
            <c:idx val="0"/>
            <c:bubble3D val="0"/>
            <c:spPr>
              <a:solidFill>
                <a:srgbClr val="0033CC"/>
              </a:solidFill>
            </c:spPr>
            <c:extLst xmlns:c16r2="http://schemas.microsoft.com/office/drawing/2015/06/chart">
              <c:ext xmlns:c16="http://schemas.microsoft.com/office/drawing/2014/chart" uri="{C3380CC4-5D6E-409C-BE32-E72D297353CC}">
                <c16:uniqueId val="{00000001-3365-4D59-9624-BE9C4A6378D6}"/>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3365-4D59-9624-BE9C4A6378D6}"/>
              </c:ext>
            </c:extLst>
          </c:dPt>
          <c:dPt>
            <c:idx val="2"/>
            <c:bubble3D val="0"/>
            <c:spPr>
              <a:solidFill>
                <a:srgbClr val="3399FF"/>
              </a:solidFill>
            </c:spPr>
            <c:extLst xmlns:c16r2="http://schemas.microsoft.com/office/drawing/2015/06/chart">
              <c:ext xmlns:c16="http://schemas.microsoft.com/office/drawing/2014/chart" uri="{C3380CC4-5D6E-409C-BE32-E72D297353CC}">
                <c16:uniqueId val="{00000005-3365-4D59-9624-BE9C4A6378D6}"/>
              </c:ext>
            </c:extLst>
          </c:dPt>
          <c:dPt>
            <c:idx val="3"/>
            <c:bubble3D val="0"/>
            <c:spPr>
              <a:solidFill>
                <a:srgbClr val="33CC33"/>
              </a:solidFill>
            </c:spPr>
            <c:extLst xmlns:c16r2="http://schemas.microsoft.com/office/drawing/2015/06/chart">
              <c:ext xmlns:c16="http://schemas.microsoft.com/office/drawing/2014/chart" uri="{C3380CC4-5D6E-409C-BE32-E72D297353CC}">
                <c16:uniqueId val="{00000007-3365-4D59-9624-BE9C4A6378D6}"/>
              </c:ext>
            </c:extLst>
          </c:dPt>
          <c:dPt>
            <c:idx val="4"/>
            <c:bubble3D val="0"/>
            <c:spPr>
              <a:solidFill>
                <a:srgbClr val="FF6600"/>
              </a:solidFill>
            </c:spPr>
            <c:extLst xmlns:c16r2="http://schemas.microsoft.com/office/drawing/2015/06/chart">
              <c:ext xmlns:c16="http://schemas.microsoft.com/office/drawing/2014/chart" uri="{C3380CC4-5D6E-409C-BE32-E72D297353CC}">
                <c16:uniqueId val="{00000009-3365-4D59-9624-BE9C4A6378D6}"/>
              </c:ext>
            </c:extLst>
          </c:dPt>
          <c:dPt>
            <c:idx val="5"/>
            <c:bubble3D val="0"/>
            <c:spPr>
              <a:solidFill>
                <a:srgbClr val="FF33CC"/>
              </a:solidFill>
            </c:spPr>
            <c:extLst xmlns:c16r2="http://schemas.microsoft.com/office/drawing/2015/06/chart">
              <c:ext xmlns:c16="http://schemas.microsoft.com/office/drawing/2014/chart" uri="{C3380CC4-5D6E-409C-BE32-E72D297353CC}">
                <c16:uniqueId val="{0000000B-3365-4D59-9624-BE9C4A6378D6}"/>
              </c:ext>
            </c:extLst>
          </c:dPt>
          <c:dLbls>
            <c:dLbl>
              <c:idx val="0"/>
              <c:layout>
                <c:manualLayout>
                  <c:x val="-6.1397349721528709E-2"/>
                  <c:y val="4.6435762308284896E-2"/>
                </c:manualLayout>
              </c:layout>
              <c:tx>
                <c:rich>
                  <a:bodyPr/>
                  <a:lstStyle/>
                  <a:p>
                    <a:r>
                      <a:rPr lang="en-US" sz="1000" b="1"/>
                      <a:t>100 - SERVICIOS PERSONALES
53%</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3365-4D59-9624-BE9C4A6378D6}"/>
                </c:ext>
                <c:ext xmlns:c15="http://schemas.microsoft.com/office/drawing/2012/chart" uri="{CE6537A1-D6FC-4f65-9D91-7224C49458BB}">
                  <c15:layout/>
                </c:ext>
              </c:extLst>
            </c:dLbl>
            <c:dLbl>
              <c:idx val="1"/>
              <c:layout>
                <c:manualLayout>
                  <c:x val="0.1653256513667499"/>
                  <c:y val="5.4248152881854472E-2"/>
                </c:manualLayout>
              </c:layout>
              <c:tx>
                <c:rich>
                  <a:bodyPr/>
                  <a:lstStyle/>
                  <a:p>
                    <a:r>
                      <a:rPr lang="en-US" sz="1000" b="1"/>
                      <a:t>200 - SERVICIOS NO PERSONALES
24%</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3365-4D59-9624-BE9C4A6378D6}"/>
                </c:ext>
                <c:ext xmlns:c15="http://schemas.microsoft.com/office/drawing/2012/chart" uri="{CE6537A1-D6FC-4f65-9D91-7224C49458BB}">
                  <c15:layout/>
                </c:ext>
              </c:extLst>
            </c:dLbl>
            <c:dLbl>
              <c:idx val="2"/>
              <c:layout>
                <c:manualLayout>
                  <c:x val="3.664041994750656E-2"/>
                  <c:y val="2.7814010084739826E-2"/>
                </c:manualLayout>
              </c:layout>
              <c:tx>
                <c:rich>
                  <a:bodyPr/>
                  <a:lstStyle/>
                  <a:p>
                    <a:r>
                      <a:rPr lang="en-US" sz="1000" b="1"/>
                      <a:t>300 - BIENES DE CONSUMO E INSUMOS
4%</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3365-4D59-9624-BE9C4A6378D6}"/>
                </c:ext>
                <c:ext xmlns:c15="http://schemas.microsoft.com/office/drawing/2012/chart" uri="{CE6537A1-D6FC-4f65-9D91-7224C49458BB}">
                  <c15:layout/>
                </c:ext>
              </c:extLst>
            </c:dLbl>
            <c:dLbl>
              <c:idx val="3"/>
              <c:layout>
                <c:manualLayout>
                  <c:x val="5.1330900710581912E-2"/>
                  <c:y val="3.8971128930597378E-2"/>
                </c:manualLayout>
              </c:layout>
              <c:tx>
                <c:rich>
                  <a:bodyPr/>
                  <a:lstStyle/>
                  <a:p>
                    <a:r>
                      <a:rPr lang="en-US" sz="1000" b="1"/>
                      <a:t>500 - INVERSION FISICA
10%</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7-3365-4D59-9624-BE9C4A6378D6}"/>
                </c:ext>
                <c:ext xmlns:c15="http://schemas.microsoft.com/office/drawing/2012/chart" uri="{CE6537A1-D6FC-4f65-9D91-7224C49458BB}">
                  <c15:layout/>
                </c:ext>
              </c:extLst>
            </c:dLbl>
            <c:dLbl>
              <c:idx val="4"/>
              <c:layout>
                <c:manualLayout>
                  <c:x val="0.14161961462134307"/>
                  <c:y val="6.2547053365081595E-2"/>
                </c:manualLayout>
              </c:layout>
              <c:tx>
                <c:rich>
                  <a:bodyPr/>
                  <a:lstStyle/>
                  <a:p>
                    <a:r>
                      <a:rPr lang="en-US" sz="1000" b="1"/>
                      <a:t>800 - TRANSFERENCIAS
9%</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9-3365-4D59-9624-BE9C4A6378D6}"/>
                </c:ext>
                <c:ext xmlns:c15="http://schemas.microsoft.com/office/drawing/2012/chart" uri="{CE6537A1-D6FC-4f65-9D91-7224C49458BB}">
                  <c15:layout/>
                </c:ext>
              </c:extLst>
            </c:dLbl>
            <c:dLbl>
              <c:idx val="5"/>
              <c:layout>
                <c:manualLayout>
                  <c:x val="0.19682184239165226"/>
                  <c:y val="0.13763087401078508"/>
                </c:manualLayout>
              </c:layout>
              <c:tx>
                <c:rich>
                  <a:bodyPr/>
                  <a:lstStyle/>
                  <a:p>
                    <a:r>
                      <a:rPr lang="en-US" sz="1000" b="1"/>
                      <a:t>900 - OTROS GASTOS   
0%</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B-3365-4D59-9624-BE9C4A6378D6}"/>
                </c:ext>
                <c:ext xmlns:c15="http://schemas.microsoft.com/office/drawing/2012/chart" uri="{CE6537A1-D6FC-4f65-9D91-7224C49458BB}">
                  <c15:layout/>
                </c:ext>
              </c:extLst>
            </c:dLbl>
            <c:spPr>
              <a:pattFill prst="pct75">
                <a:fgClr>
                  <a:schemeClr val="tx1">
                    <a:lumMod val="75000"/>
                    <a:lumOff val="25000"/>
                  </a:schemeClr>
                </a:fgClr>
                <a:bgClr>
                  <a:schemeClr val="tx1">
                    <a:lumMod val="65000"/>
                    <a:lumOff val="35000"/>
                  </a:schemeClr>
                </a:bgClr>
              </a:pattFill>
            </c:spPr>
            <c:txPr>
              <a:bodyPr/>
              <a:lstStyle/>
              <a:p>
                <a:pPr>
                  <a:defRPr sz="1000" b="1">
                    <a:solidFill>
                      <a:schemeClr val="bg1"/>
                    </a:solidFill>
                  </a:defRPr>
                </a:pPr>
                <a:endParaRPr lang="en-US"/>
              </a:p>
            </c:txPr>
            <c:dLblPos val="outEnd"/>
            <c:showLegendKey val="0"/>
            <c:showVal val="0"/>
            <c:showCatName val="1"/>
            <c:showSerName val="0"/>
            <c:showPercent val="1"/>
            <c:showBubbleSize val="0"/>
            <c:separator>
</c:separator>
            <c:showLeaderLines val="1"/>
            <c:extLst xmlns:c16r2="http://schemas.microsoft.com/office/drawing/2015/06/chart">
              <c:ext xmlns:c15="http://schemas.microsoft.com/office/drawing/2012/chart" uri="{CE6537A1-D6FC-4f65-9D91-7224C49458BB}"/>
            </c:extLst>
          </c:dLbls>
          <c:cat>
            <c:strRef>
              <c:f>('[2]MATRIZ RCC_23'!$C$130,'[2]MATRIZ RCC_23'!$C$136,'[2]MATRIZ RCC_23'!$C$145,'[2]MATRIZ RCC_23'!$C$153,'[2]MATRIZ RCC_23'!$C$161,'[2]MATRIZ RCC_23'!$C$165)</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('[2]MATRIZ RCC_23'!$F$130,'[2]MATRIZ RCC_23'!$F$136,'[2]MATRIZ RCC_23'!$F$145,'[2]MATRIZ RCC_23'!$F$153,'[2]MATRIZ RCC_23'!$F$161,'[2]MATRIZ RCC_23'!$F$165)</c:f>
              <c:numCache>
                <c:formatCode>General</c:formatCode>
                <c:ptCount val="6"/>
                <c:pt idx="0">
                  <c:v>37498319893</c:v>
                </c:pt>
                <c:pt idx="1">
                  <c:v>17197878038</c:v>
                </c:pt>
                <c:pt idx="2">
                  <c:v>2804540194</c:v>
                </c:pt>
                <c:pt idx="3">
                  <c:v>7023225465</c:v>
                </c:pt>
                <c:pt idx="4">
                  <c:v>6614949449</c:v>
                </c:pt>
                <c:pt idx="5">
                  <c:v>268873875</c:v>
                </c:pt>
              </c:numCache>
            </c:numRef>
          </c:val>
          <c:extLst xmlns:c16r2="http://schemas.microsoft.com/office/drawing/2015/06/chart">
            <c:ext xmlns:c16="http://schemas.microsoft.com/office/drawing/2014/chart" uri="{C3380CC4-5D6E-409C-BE32-E72D297353CC}">
              <c16:uniqueId val="{0000000C-3365-4D59-9624-BE9C4A6378D6}"/>
            </c:ext>
          </c:extLst>
        </c:ser>
        <c:dLbls>
          <c:showLegendKey val="0"/>
          <c:showVal val="0"/>
          <c:showCatName val="0"/>
          <c:showSerName val="0"/>
          <c:showPercent val="0"/>
          <c:showBubbleSize val="0"/>
          <c:showLeaderLines val="1"/>
        </c:dLbls>
      </c:pie3DChart>
    </c:plotArea>
    <c:plotVisOnly val="1"/>
    <c:dispBlanksAs val="gap"/>
    <c:showDLblsOverMax val="0"/>
  </c:chart>
  <c:spPr>
    <a:solidFill>
      <a:schemeClr val="accent1">
        <a:lumMod val="40000"/>
        <a:lumOff val="60000"/>
      </a:schemeClr>
    </a:solidFill>
    <a:ln>
      <a:solidFill>
        <a:schemeClr val="bg1">
          <a:lumMod val="8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9.png"/><Relationship Id="rId18" Type="http://schemas.openxmlformats.org/officeDocument/2006/relationships/image" Target="../media/image14.png"/><Relationship Id="rId3" Type="http://schemas.openxmlformats.org/officeDocument/2006/relationships/image" Target="https://www.sfp.gov.py/sfp/img/porta%20web%20sfp.png" TargetMode="External"/><Relationship Id="rId21" Type="http://schemas.openxmlformats.org/officeDocument/2006/relationships/image" Target="../media/image17.png"/><Relationship Id="rId7" Type="http://schemas.openxmlformats.org/officeDocument/2006/relationships/chart" Target="../charts/chart3.xml"/><Relationship Id="rId12" Type="http://schemas.openxmlformats.org/officeDocument/2006/relationships/image" Target="../media/image8.png"/><Relationship Id="rId17" Type="http://schemas.openxmlformats.org/officeDocument/2006/relationships/image" Target="../media/image13.png"/><Relationship Id="rId2" Type="http://schemas.openxmlformats.org/officeDocument/2006/relationships/image" Target="../media/image2.png"/><Relationship Id="rId16" Type="http://schemas.openxmlformats.org/officeDocument/2006/relationships/image" Target="../media/image12.png"/><Relationship Id="rId20"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image" Target="../media/image7.png"/><Relationship Id="rId5" Type="http://schemas.openxmlformats.org/officeDocument/2006/relationships/chart" Target="../charts/chart1.xml"/><Relationship Id="rId15" Type="http://schemas.openxmlformats.org/officeDocument/2006/relationships/image" Target="../media/image11.png"/><Relationship Id="rId10" Type="http://schemas.openxmlformats.org/officeDocument/2006/relationships/image" Target="../media/image6.png"/><Relationship Id="rId19"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image" Target="../media/image5.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469107</xdr:colOff>
      <xdr:row>3</xdr:row>
      <xdr:rowOff>17077</xdr:rowOff>
    </xdr:from>
    <xdr:to>
      <xdr:col>1</xdr:col>
      <xdr:colOff>1352550</xdr:colOff>
      <xdr:row>6</xdr:row>
      <xdr:rowOff>283802</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107" y="588577"/>
          <a:ext cx="2283618" cy="9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1524000</xdr:colOff>
      <xdr:row>3</xdr:row>
      <xdr:rowOff>138282</xdr:rowOff>
    </xdr:from>
    <xdr:to>
      <xdr:col>4</xdr:col>
      <xdr:colOff>200025</xdr:colOff>
      <xdr:row>6</xdr:row>
      <xdr:rowOff>202527</xdr:rowOff>
    </xdr:to>
    <xdr:pic>
      <xdr:nvPicPr>
        <xdr:cNvPr id="3" name="2 Imagen" descr="https://www.sfp.gov.py/sfp/img/porta%20web%20sfp.png"/>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l="40262" t="22372" r="39175" b="23051"/>
        <a:stretch>
          <a:fillRect/>
        </a:stretch>
      </xdr:blipFill>
      <xdr:spPr bwMode="auto">
        <a:xfrm>
          <a:off x="4981575" y="709782"/>
          <a:ext cx="2152650" cy="72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785811</xdr:colOff>
      <xdr:row>3</xdr:row>
      <xdr:rowOff>31427</xdr:rowOff>
    </xdr:from>
    <xdr:to>
      <xdr:col>6</xdr:col>
      <xdr:colOff>1200150</xdr:colOff>
      <xdr:row>6</xdr:row>
      <xdr:rowOff>185735</xdr:rowOff>
    </xdr:to>
    <xdr:pic>
      <xdr:nvPicPr>
        <xdr:cNvPr id="4" name="4 Imagen" descr="https://www.sfp.gov.py/sfp/img/porta%20web%20sfp.png"/>
        <xdr:cNvPicPr>
          <a:picLocks noChangeAspect="1" noChangeArrowheads="1"/>
        </xdr:cNvPicPr>
      </xdr:nvPicPr>
      <xdr:blipFill>
        <a:blip xmlns:r="http://schemas.openxmlformats.org/officeDocument/2006/relationships" r:embed="rId4" r:link="rId3" cstate="print">
          <a:extLst>
            <a:ext uri="{28A0092B-C50C-407E-A947-70E740481C1C}">
              <a14:useLocalDpi xmlns:a14="http://schemas.microsoft.com/office/drawing/2010/main" val="0"/>
            </a:ext>
          </a:extLst>
        </a:blip>
        <a:srcRect l="66516" t="-1695" r="10687" b="1695"/>
        <a:stretch>
          <a:fillRect/>
        </a:stretch>
      </xdr:blipFill>
      <xdr:spPr bwMode="auto">
        <a:xfrm>
          <a:off x="9501186" y="602927"/>
          <a:ext cx="1919289" cy="811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859894</xdr:colOff>
      <xdr:row>251</xdr:row>
      <xdr:rowOff>235480</xdr:rowOff>
    </xdr:from>
    <xdr:to>
      <xdr:col>4</xdr:col>
      <xdr:colOff>1666873</xdr:colOff>
      <xdr:row>262</xdr:row>
      <xdr:rowOff>119062</xdr:rowOff>
    </xdr:to>
    <xdr:graphicFrame macro="">
      <xdr:nvGraphicFramePr>
        <xdr:cNvPr id="13"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1035845</xdr:colOff>
      <xdr:row>306</xdr:row>
      <xdr:rowOff>59531</xdr:rowOff>
    </xdr:from>
    <xdr:to>
      <xdr:col>7</xdr:col>
      <xdr:colOff>631031</xdr:colOff>
      <xdr:row>327</xdr:row>
      <xdr:rowOff>71438</xdr:rowOff>
    </xdr:to>
    <xdr:graphicFrame macro="">
      <xdr:nvGraphicFramePr>
        <xdr:cNvPr id="1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xdr:colOff>
      <xdr:row>306</xdr:row>
      <xdr:rowOff>1</xdr:rowOff>
    </xdr:from>
    <xdr:to>
      <xdr:col>3</xdr:col>
      <xdr:colOff>952501</xdr:colOff>
      <xdr:row>327</xdr:row>
      <xdr:rowOff>83344</xdr:rowOff>
    </xdr:to>
    <xdr:graphicFrame macro="">
      <xdr:nvGraphicFramePr>
        <xdr:cNvPr id="1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635000</xdr:colOff>
      <xdr:row>62</xdr:row>
      <xdr:rowOff>82550</xdr:rowOff>
    </xdr:from>
    <xdr:to>
      <xdr:col>6</xdr:col>
      <xdr:colOff>63500</xdr:colOff>
      <xdr:row>62</xdr:row>
      <xdr:rowOff>4921250</xdr:rowOff>
    </xdr:to>
    <xdr:grpSp>
      <xdr:nvGrpSpPr>
        <xdr:cNvPr id="10" name="Grupo 9"/>
        <xdr:cNvGrpSpPr/>
      </xdr:nvGrpSpPr>
      <xdr:grpSpPr>
        <a:xfrm>
          <a:off x="2039938" y="25407144"/>
          <a:ext cx="9036843" cy="4838700"/>
          <a:chOff x="17202150" y="29413200"/>
          <a:chExt cx="17526000" cy="9505950"/>
        </a:xfrm>
      </xdr:grpSpPr>
      <xdr:pic>
        <xdr:nvPicPr>
          <xdr:cNvPr id="9" name="Imagen 8"/>
          <xdr:cNvPicPr>
            <a:picLocks noChangeAspect="1"/>
          </xdr:cNvPicPr>
        </xdr:nvPicPr>
        <xdr:blipFill rotWithShape="1">
          <a:blip xmlns:r="http://schemas.openxmlformats.org/officeDocument/2006/relationships" r:embed="rId8"/>
          <a:srcRect l="1771" t="3334" r="2385" b="4247"/>
          <a:stretch/>
        </xdr:blipFill>
        <xdr:spPr>
          <a:xfrm>
            <a:off x="17202150" y="29413200"/>
            <a:ext cx="17526000" cy="9505950"/>
          </a:xfrm>
          <a:prstGeom prst="rect">
            <a:avLst/>
          </a:prstGeom>
        </xdr:spPr>
      </xdr:pic>
      <xdr:sp macro="" textlink="">
        <xdr:nvSpPr>
          <xdr:cNvPr id="6" name="Flecha derecha 5"/>
          <xdr:cNvSpPr/>
        </xdr:nvSpPr>
        <xdr:spPr>
          <a:xfrm>
            <a:off x="18082405" y="33083598"/>
            <a:ext cx="779213" cy="590451"/>
          </a:xfrm>
          <a:prstGeom prst="rightArrow">
            <a:avLst/>
          </a:prstGeom>
          <a:solidFill>
            <a:srgbClr val="00B050"/>
          </a:solidFill>
          <a:ln>
            <a:solidFill>
              <a:srgbClr val="00B05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PY" sz="1100"/>
          </a:p>
        </xdr:txBody>
      </xdr:sp>
    </xdr:grpSp>
    <xdr:clientData/>
  </xdr:twoCellAnchor>
  <xdr:twoCellAnchor editAs="oneCell">
    <xdr:from>
      <xdr:col>0</xdr:col>
      <xdr:colOff>1066801</xdr:colOff>
      <xdr:row>69</xdr:row>
      <xdr:rowOff>152400</xdr:rowOff>
    </xdr:from>
    <xdr:to>
      <xdr:col>3</xdr:col>
      <xdr:colOff>359282</xdr:colOff>
      <xdr:row>70</xdr:row>
      <xdr:rowOff>2462851</xdr:rowOff>
    </xdr:to>
    <xdr:pic>
      <xdr:nvPicPr>
        <xdr:cNvPr id="11" name="Imagen 10"/>
        <xdr:cNvPicPr>
          <a:picLocks noChangeAspect="1"/>
        </xdr:cNvPicPr>
      </xdr:nvPicPr>
      <xdr:blipFill rotWithShape="1">
        <a:blip xmlns:r="http://schemas.openxmlformats.org/officeDocument/2006/relationships" r:embed="rId9"/>
        <a:srcRect t="3333" b="3877"/>
        <a:stretch/>
      </xdr:blipFill>
      <xdr:spPr>
        <a:xfrm>
          <a:off x="1066801" y="35204400"/>
          <a:ext cx="4332000" cy="2520000"/>
        </a:xfrm>
        <a:prstGeom prst="rect">
          <a:avLst/>
        </a:prstGeom>
      </xdr:spPr>
    </xdr:pic>
    <xdr:clientData/>
  </xdr:twoCellAnchor>
  <xdr:twoCellAnchor editAs="oneCell">
    <xdr:from>
      <xdr:col>3</xdr:col>
      <xdr:colOff>1200151</xdr:colOff>
      <xdr:row>69</xdr:row>
      <xdr:rowOff>152400</xdr:rowOff>
    </xdr:from>
    <xdr:to>
      <xdr:col>5</xdr:col>
      <xdr:colOff>1112275</xdr:colOff>
      <xdr:row>70</xdr:row>
      <xdr:rowOff>2462851</xdr:rowOff>
    </xdr:to>
    <xdr:pic>
      <xdr:nvPicPr>
        <xdr:cNvPr id="12" name="Imagen 11"/>
        <xdr:cNvPicPr>
          <a:picLocks noChangeAspect="1"/>
        </xdr:cNvPicPr>
      </xdr:nvPicPr>
      <xdr:blipFill rotWithShape="1">
        <a:blip xmlns:r="http://schemas.openxmlformats.org/officeDocument/2006/relationships" r:embed="rId10"/>
        <a:srcRect t="2963" b="3691"/>
        <a:stretch/>
      </xdr:blipFill>
      <xdr:spPr>
        <a:xfrm>
          <a:off x="6457951" y="35204400"/>
          <a:ext cx="4400780" cy="2520000"/>
        </a:xfrm>
        <a:prstGeom prst="rect">
          <a:avLst/>
        </a:prstGeom>
      </xdr:spPr>
    </xdr:pic>
    <xdr:clientData/>
  </xdr:twoCellAnchor>
  <xdr:twoCellAnchor editAs="oneCell">
    <xdr:from>
      <xdr:col>1</xdr:col>
      <xdr:colOff>1847851</xdr:colOff>
      <xdr:row>70</xdr:row>
      <xdr:rowOff>2609850</xdr:rowOff>
    </xdr:from>
    <xdr:to>
      <xdr:col>4</xdr:col>
      <xdr:colOff>1244267</xdr:colOff>
      <xdr:row>70</xdr:row>
      <xdr:rowOff>5129850</xdr:rowOff>
    </xdr:to>
    <xdr:pic>
      <xdr:nvPicPr>
        <xdr:cNvPr id="16" name="Imagen 15"/>
        <xdr:cNvPicPr>
          <a:picLocks noChangeAspect="1"/>
        </xdr:cNvPicPr>
      </xdr:nvPicPr>
      <xdr:blipFill rotWithShape="1">
        <a:blip xmlns:r="http://schemas.openxmlformats.org/officeDocument/2006/relationships" r:embed="rId11"/>
        <a:srcRect l="1042" t="3333" r="2384" b="14249"/>
        <a:stretch/>
      </xdr:blipFill>
      <xdr:spPr>
        <a:xfrm>
          <a:off x="3124201" y="37871400"/>
          <a:ext cx="5249528" cy="2520000"/>
        </a:xfrm>
        <a:prstGeom prst="rect">
          <a:avLst/>
        </a:prstGeom>
      </xdr:spPr>
    </xdr:pic>
    <xdr:clientData/>
  </xdr:twoCellAnchor>
  <xdr:twoCellAnchor editAs="oneCell">
    <xdr:from>
      <xdr:col>0</xdr:col>
      <xdr:colOff>190501</xdr:colOff>
      <xdr:row>77</xdr:row>
      <xdr:rowOff>285750</xdr:rowOff>
    </xdr:from>
    <xdr:to>
      <xdr:col>3</xdr:col>
      <xdr:colOff>1145302</xdr:colOff>
      <xdr:row>77</xdr:row>
      <xdr:rowOff>3525750</xdr:rowOff>
    </xdr:to>
    <xdr:pic>
      <xdr:nvPicPr>
        <xdr:cNvPr id="17" name="Imagen 16"/>
        <xdr:cNvPicPr>
          <a:picLocks noChangeAspect="1"/>
        </xdr:cNvPicPr>
      </xdr:nvPicPr>
      <xdr:blipFill rotWithShape="1">
        <a:blip xmlns:r="http://schemas.openxmlformats.org/officeDocument/2006/relationships" r:embed="rId12"/>
        <a:srcRect l="624" t="2594" r="1654" b="3506"/>
        <a:stretch/>
      </xdr:blipFill>
      <xdr:spPr>
        <a:xfrm>
          <a:off x="190501" y="43091100"/>
          <a:ext cx="5994320" cy="3240000"/>
        </a:xfrm>
        <a:prstGeom prst="rect">
          <a:avLst/>
        </a:prstGeom>
      </xdr:spPr>
    </xdr:pic>
    <xdr:clientData/>
  </xdr:twoCellAnchor>
  <xdr:twoCellAnchor editAs="oneCell">
    <xdr:from>
      <xdr:col>3</xdr:col>
      <xdr:colOff>933451</xdr:colOff>
      <xdr:row>77</xdr:row>
      <xdr:rowOff>266700</xdr:rowOff>
    </xdr:from>
    <xdr:to>
      <xdr:col>6</xdr:col>
      <xdr:colOff>777999</xdr:colOff>
      <xdr:row>77</xdr:row>
      <xdr:rowOff>3506700</xdr:rowOff>
    </xdr:to>
    <xdr:pic>
      <xdr:nvPicPr>
        <xdr:cNvPr id="18" name="Imagen 17"/>
        <xdr:cNvPicPr>
          <a:picLocks noChangeAspect="1"/>
        </xdr:cNvPicPr>
      </xdr:nvPicPr>
      <xdr:blipFill rotWithShape="1">
        <a:blip xmlns:r="http://schemas.openxmlformats.org/officeDocument/2006/relationships" r:embed="rId13"/>
        <a:srcRect l="5521" t="2963" r="7072" b="10729"/>
        <a:stretch/>
      </xdr:blipFill>
      <xdr:spPr>
        <a:xfrm>
          <a:off x="6191251" y="43072050"/>
          <a:ext cx="5833391" cy="3240000"/>
        </a:xfrm>
        <a:prstGeom prst="rect">
          <a:avLst/>
        </a:prstGeom>
      </xdr:spPr>
    </xdr:pic>
    <xdr:clientData/>
  </xdr:twoCellAnchor>
  <xdr:twoCellAnchor editAs="oneCell">
    <xdr:from>
      <xdr:col>1</xdr:col>
      <xdr:colOff>1085850</xdr:colOff>
      <xdr:row>393</xdr:row>
      <xdr:rowOff>152400</xdr:rowOff>
    </xdr:from>
    <xdr:to>
      <xdr:col>4</xdr:col>
      <xdr:colOff>2111577</xdr:colOff>
      <xdr:row>393</xdr:row>
      <xdr:rowOff>3752400</xdr:rowOff>
    </xdr:to>
    <xdr:pic>
      <xdr:nvPicPr>
        <xdr:cNvPr id="19" name="Imagen 18"/>
        <xdr:cNvPicPr>
          <a:picLocks noChangeAspect="1"/>
        </xdr:cNvPicPr>
      </xdr:nvPicPr>
      <xdr:blipFill rotWithShape="1">
        <a:blip xmlns:r="http://schemas.openxmlformats.org/officeDocument/2006/relationships" r:embed="rId14"/>
        <a:srcRect t="2963" b="4062"/>
        <a:stretch/>
      </xdr:blipFill>
      <xdr:spPr>
        <a:xfrm>
          <a:off x="2362200" y="158953200"/>
          <a:ext cx="6883602" cy="3600000"/>
        </a:xfrm>
        <a:prstGeom prst="rect">
          <a:avLst/>
        </a:prstGeom>
      </xdr:spPr>
    </xdr:pic>
    <xdr:clientData/>
  </xdr:twoCellAnchor>
  <xdr:twoCellAnchor editAs="oneCell">
    <xdr:from>
      <xdr:col>0</xdr:col>
      <xdr:colOff>228600</xdr:colOff>
      <xdr:row>231</xdr:row>
      <xdr:rowOff>114300</xdr:rowOff>
    </xdr:from>
    <xdr:to>
      <xdr:col>1</xdr:col>
      <xdr:colOff>795338</xdr:colOff>
      <xdr:row>231</xdr:row>
      <xdr:rowOff>2877280</xdr:rowOff>
    </xdr:to>
    <xdr:pic>
      <xdr:nvPicPr>
        <xdr:cNvPr id="20" name="Imagen 19"/>
        <xdr:cNvPicPr>
          <a:picLocks noChangeAspect="1"/>
        </xdr:cNvPicPr>
      </xdr:nvPicPr>
      <xdr:blipFill>
        <a:blip xmlns:r="http://schemas.openxmlformats.org/officeDocument/2006/relationships" r:embed="rId15"/>
        <a:stretch>
          <a:fillRect/>
        </a:stretch>
      </xdr:blipFill>
      <xdr:spPr>
        <a:xfrm>
          <a:off x="228600" y="242830350"/>
          <a:ext cx="1976438" cy="2762980"/>
        </a:xfrm>
        <a:prstGeom prst="rect">
          <a:avLst/>
        </a:prstGeom>
      </xdr:spPr>
    </xdr:pic>
    <xdr:clientData/>
  </xdr:twoCellAnchor>
  <xdr:twoCellAnchor editAs="oneCell">
    <xdr:from>
      <xdr:col>1</xdr:col>
      <xdr:colOff>1314450</xdr:colOff>
      <xdr:row>231</xdr:row>
      <xdr:rowOff>57150</xdr:rowOff>
    </xdr:from>
    <xdr:to>
      <xdr:col>2</xdr:col>
      <xdr:colOff>1316832</xdr:colOff>
      <xdr:row>231</xdr:row>
      <xdr:rowOff>2938765</xdr:rowOff>
    </xdr:to>
    <xdr:pic>
      <xdr:nvPicPr>
        <xdr:cNvPr id="21" name="Imagen 20"/>
        <xdr:cNvPicPr>
          <a:picLocks noChangeAspect="1"/>
        </xdr:cNvPicPr>
      </xdr:nvPicPr>
      <xdr:blipFill>
        <a:blip xmlns:r="http://schemas.openxmlformats.org/officeDocument/2006/relationships" r:embed="rId16"/>
        <a:stretch>
          <a:fillRect/>
        </a:stretch>
      </xdr:blipFill>
      <xdr:spPr>
        <a:xfrm>
          <a:off x="2724150" y="242773200"/>
          <a:ext cx="2059782" cy="2881615"/>
        </a:xfrm>
        <a:prstGeom prst="rect">
          <a:avLst/>
        </a:prstGeom>
      </xdr:spPr>
    </xdr:pic>
    <xdr:clientData/>
  </xdr:twoCellAnchor>
  <xdr:twoCellAnchor editAs="oneCell">
    <xdr:from>
      <xdr:col>3</xdr:col>
      <xdr:colOff>342900</xdr:colOff>
      <xdr:row>231</xdr:row>
      <xdr:rowOff>419100</xdr:rowOff>
    </xdr:from>
    <xdr:to>
      <xdr:col>4</xdr:col>
      <xdr:colOff>1701718</xdr:colOff>
      <xdr:row>231</xdr:row>
      <xdr:rowOff>2431256</xdr:rowOff>
    </xdr:to>
    <xdr:pic>
      <xdr:nvPicPr>
        <xdr:cNvPr id="22" name="Imagen 21"/>
        <xdr:cNvPicPr>
          <a:picLocks noChangeAspect="1"/>
        </xdr:cNvPicPr>
      </xdr:nvPicPr>
      <xdr:blipFill>
        <a:blip xmlns:r="http://schemas.openxmlformats.org/officeDocument/2006/relationships" r:embed="rId17"/>
        <a:stretch>
          <a:fillRect/>
        </a:stretch>
      </xdr:blipFill>
      <xdr:spPr>
        <a:xfrm>
          <a:off x="5391150" y="243135150"/>
          <a:ext cx="3568618" cy="2012156"/>
        </a:xfrm>
        <a:prstGeom prst="rect">
          <a:avLst/>
        </a:prstGeom>
      </xdr:spPr>
    </xdr:pic>
    <xdr:clientData/>
  </xdr:twoCellAnchor>
  <xdr:twoCellAnchor editAs="oneCell">
    <xdr:from>
      <xdr:col>4</xdr:col>
      <xdr:colOff>2171700</xdr:colOff>
      <xdr:row>231</xdr:row>
      <xdr:rowOff>400050</xdr:rowOff>
    </xdr:from>
    <xdr:to>
      <xdr:col>6</xdr:col>
      <xdr:colOff>1797792</xdr:colOff>
      <xdr:row>231</xdr:row>
      <xdr:rowOff>2316957</xdr:rowOff>
    </xdr:to>
    <xdr:pic>
      <xdr:nvPicPr>
        <xdr:cNvPr id="23" name="Imagen 22"/>
        <xdr:cNvPicPr>
          <a:picLocks noChangeAspect="1"/>
        </xdr:cNvPicPr>
      </xdr:nvPicPr>
      <xdr:blipFill>
        <a:blip xmlns:r="http://schemas.openxmlformats.org/officeDocument/2006/relationships" r:embed="rId18"/>
        <a:stretch>
          <a:fillRect/>
        </a:stretch>
      </xdr:blipFill>
      <xdr:spPr>
        <a:xfrm>
          <a:off x="9429750" y="243116100"/>
          <a:ext cx="3397992" cy="1916907"/>
        </a:xfrm>
        <a:prstGeom prst="rect">
          <a:avLst/>
        </a:prstGeom>
      </xdr:spPr>
    </xdr:pic>
    <xdr:clientData/>
  </xdr:twoCellAnchor>
  <xdr:twoCellAnchor editAs="oneCell">
    <xdr:from>
      <xdr:col>0</xdr:col>
      <xdr:colOff>952500</xdr:colOff>
      <xdr:row>231</xdr:row>
      <xdr:rowOff>3086100</xdr:rowOff>
    </xdr:from>
    <xdr:to>
      <xdr:col>2</xdr:col>
      <xdr:colOff>759619</xdr:colOff>
      <xdr:row>231</xdr:row>
      <xdr:rowOff>4934624</xdr:rowOff>
    </xdr:to>
    <xdr:pic>
      <xdr:nvPicPr>
        <xdr:cNvPr id="24" name="Imagen 23"/>
        <xdr:cNvPicPr>
          <a:picLocks noChangeAspect="1"/>
        </xdr:cNvPicPr>
      </xdr:nvPicPr>
      <xdr:blipFill>
        <a:blip xmlns:r="http://schemas.openxmlformats.org/officeDocument/2006/relationships" r:embed="rId19"/>
        <a:stretch>
          <a:fillRect/>
        </a:stretch>
      </xdr:blipFill>
      <xdr:spPr>
        <a:xfrm>
          <a:off x="952500" y="245802150"/>
          <a:ext cx="3274219" cy="1848524"/>
        </a:xfrm>
        <a:prstGeom prst="rect">
          <a:avLst/>
        </a:prstGeom>
      </xdr:spPr>
    </xdr:pic>
    <xdr:clientData/>
  </xdr:twoCellAnchor>
  <xdr:twoCellAnchor editAs="oneCell">
    <xdr:from>
      <xdr:col>3</xdr:col>
      <xdr:colOff>552450</xdr:colOff>
      <xdr:row>231</xdr:row>
      <xdr:rowOff>2857500</xdr:rowOff>
    </xdr:from>
    <xdr:to>
      <xdr:col>4</xdr:col>
      <xdr:colOff>1319214</xdr:colOff>
      <xdr:row>231</xdr:row>
      <xdr:rowOff>5097658</xdr:rowOff>
    </xdr:to>
    <xdr:pic>
      <xdr:nvPicPr>
        <xdr:cNvPr id="25" name="Imagen 24"/>
        <xdr:cNvPicPr>
          <a:picLocks noChangeAspect="1"/>
        </xdr:cNvPicPr>
      </xdr:nvPicPr>
      <xdr:blipFill>
        <a:blip xmlns:r="http://schemas.openxmlformats.org/officeDocument/2006/relationships" r:embed="rId20"/>
        <a:stretch>
          <a:fillRect/>
        </a:stretch>
      </xdr:blipFill>
      <xdr:spPr>
        <a:xfrm>
          <a:off x="5600700" y="245573550"/>
          <a:ext cx="2976564" cy="2240158"/>
        </a:xfrm>
        <a:prstGeom prst="rect">
          <a:avLst/>
        </a:prstGeom>
      </xdr:spPr>
    </xdr:pic>
    <xdr:clientData/>
  </xdr:twoCellAnchor>
  <xdr:twoCellAnchor editAs="oneCell">
    <xdr:from>
      <xdr:col>4</xdr:col>
      <xdr:colOff>2057400</xdr:colOff>
      <xdr:row>231</xdr:row>
      <xdr:rowOff>2647950</xdr:rowOff>
    </xdr:from>
    <xdr:to>
      <xdr:col>6</xdr:col>
      <xdr:colOff>1857375</xdr:colOff>
      <xdr:row>231</xdr:row>
      <xdr:rowOff>4661324</xdr:rowOff>
    </xdr:to>
    <xdr:pic>
      <xdr:nvPicPr>
        <xdr:cNvPr id="26" name="Imagen 25"/>
        <xdr:cNvPicPr>
          <a:picLocks noChangeAspect="1"/>
        </xdr:cNvPicPr>
      </xdr:nvPicPr>
      <xdr:blipFill>
        <a:blip xmlns:r="http://schemas.openxmlformats.org/officeDocument/2006/relationships" r:embed="rId21"/>
        <a:stretch>
          <a:fillRect/>
        </a:stretch>
      </xdr:blipFill>
      <xdr:spPr>
        <a:xfrm>
          <a:off x="9315450" y="245364000"/>
          <a:ext cx="3571875" cy="2013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RCC%20-%202DO.%20TRIMESTRE%202023/Matriz%20Rendici&#243;n%20de%20Cuentas%202023_Planificaci&#243;n%202do.%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wnloads/RCC%20-%202DO.%20TRIMESTRE%202023/SDAF%20-%202&#186;%20TRIMESTRE%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5%20-%20Rendicion%20de%20Cuentas/2023%20-%20Primer%20Informe%20de%20RCC/2023%20-%2003%20Matriz%20de%20Informaci&#243;n%20M&#237;nima.%20Primer%20Informe%20RC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 val="ODS"/>
      <sheetName val="PND"/>
      <sheetName val="POI 2023"/>
      <sheetName val="EJECUCION PRESUPUESTARIA"/>
    </sheetNames>
    <sheetDataSet>
      <sheetData sheetId="0"/>
      <sheetData sheetId="1"/>
      <sheetData sheetId="2"/>
      <sheetData sheetId="3">
        <row r="1">
          <cell r="D1">
            <v>0</v>
          </cell>
          <cell r="I1">
            <v>0</v>
          </cell>
          <cell r="N1">
            <v>0</v>
          </cell>
          <cell r="S1">
            <v>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ow r="130">
          <cell r="C130" t="str">
            <v>SERVICIOS PERSONALES</v>
          </cell>
          <cell r="E130">
            <v>36820080530</v>
          </cell>
          <cell r="F130">
            <v>37498319893</v>
          </cell>
        </row>
        <row r="136">
          <cell r="C136" t="str">
            <v>SERVICIOS NO PERSONALES</v>
          </cell>
          <cell r="E136">
            <v>2251717498</v>
          </cell>
          <cell r="F136">
            <v>17197878038</v>
          </cell>
        </row>
        <row r="145">
          <cell r="C145" t="str">
            <v>BIENES DE CONSUMO E INSUMOS</v>
          </cell>
          <cell r="E145">
            <v>603314886</v>
          </cell>
          <cell r="F145">
            <v>2804540194</v>
          </cell>
        </row>
        <row r="153">
          <cell r="C153" t="str">
            <v>INVERSION FISICA</v>
          </cell>
          <cell r="E153">
            <v>1985279970</v>
          </cell>
          <cell r="F153">
            <v>7023225465</v>
          </cell>
        </row>
        <row r="161">
          <cell r="C161" t="str">
            <v>TRANSFERENCIAS</v>
          </cell>
          <cell r="E161">
            <v>4677577463</v>
          </cell>
          <cell r="F161">
            <v>6614949449</v>
          </cell>
        </row>
        <row r="165">
          <cell r="C165" t="str">
            <v xml:space="preserve">OTROS GASTOS   </v>
          </cell>
          <cell r="E165">
            <v>45406272</v>
          </cell>
          <cell r="F165">
            <v>268873875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TRIMESTRE 2023"/>
    </sheetNames>
    <sheetDataSet>
      <sheetData sheetId="0">
        <row r="267">
          <cell r="B267" t="str">
            <v xml:space="preserve">Transparencia Activa </v>
          </cell>
          <cell r="C267" t="str">
            <v>Cumplimiento de la Ley N° 5189/2014 Que establece la obligatoriedad de la provisión de Información en el uso de recursos públicos sobre remuneraciones y otras retribuciones asignadas al servidor público de la República del Paraguay</v>
          </cell>
          <cell r="E267" t="str">
            <v xml:space="preserve">Unidad de Transparencia y Anticorrupción </v>
          </cell>
          <cell r="G267" t="str">
            <v>http://www.dinac.gov.py/v3/index.php/transparencia-y-anticorrupcion-dinac/informacion-publica-ley-5189-2014</v>
          </cell>
        </row>
        <row r="268">
          <cell r="B268" t="str">
            <v xml:space="preserve">Transparencia Activa </v>
          </cell>
          <cell r="C268" t="str">
            <v>Cumplimiento de la Ley N° 5282/2014 De Libre Acceso Ciudadano a la Información Pública y Transparencia Gubernamental</v>
          </cell>
          <cell r="E268" t="str">
            <v xml:space="preserve">Unidad de Transparencia y Anticorrupción </v>
          </cell>
          <cell r="G268" t="str">
            <v>http://www.dinac.gov.py/v3/index.php/transparencia-y-anticorrupcion-dinac/ley-5282-14-art-8-acceso-a-la-informacion-publica</v>
          </cell>
        </row>
        <row r="269">
          <cell r="B269" t="str">
            <v>Transparencia Pasiva</v>
          </cell>
          <cell r="C269" t="str">
            <v>Portal Unificado de Acceso a la Información Pública - Ley 5282/2014</v>
          </cell>
          <cell r="E269" t="str">
            <v xml:space="preserve">Unidad de Transparencia y Anticorrupción </v>
          </cell>
          <cell r="G269" t="str">
            <v>https://informacionpublica.paraguay.gov.py/portal/#!/buscar_informacion#busqueda</v>
          </cell>
        </row>
        <row r="270">
          <cell r="B270" t="str">
            <v>Encuesta de Participación de Satisfacción de Informes de Rendición de Cuentas al Ciudadano</v>
          </cell>
          <cell r="C270" t="str">
            <v xml:space="preserve">Mecanismos de Participación Ciudadana en el marco de la implementación del Componente de Rendición de Cuentas al Ciudadano </v>
          </cell>
          <cell r="E270" t="str">
            <v xml:space="preserve">Unidad de Transparencia y Anticorrupción - Coordinación General de Tecnología de la Información y Comunicación </v>
          </cell>
          <cell r="G270" t="str">
            <v>http://www.dinac.gov.py/v3/index.php/transparencia-y-anticorrupcion-dinac/participacion-ciudadana/item/2248-encuesta-de-participacion-ciudadana</v>
          </cell>
        </row>
        <row r="271">
          <cell r="B271" t="str">
            <v xml:space="preserve">Denuncias contra funcionarios públicos y personal dependiente de la DINAC </v>
          </cell>
          <cell r="C271" t="str">
            <v xml:space="preserve">Mecanismos de Participación Ciudadana en el marco de la implementación del Componente de Denuncias e Investigación Preliminar </v>
          </cell>
          <cell r="E271" t="str">
            <v xml:space="preserve">Unidad de Transparencia y Anticorrupción </v>
          </cell>
          <cell r="G271" t="str">
            <v>http://www.dinac.gov.py/v3/index.php/transparencia-y-anticorrupcion-dinac/participacion-ciudadana/item/2252-portal-de-denuncias-de-anticorrupcion</v>
          </cell>
        </row>
        <row r="272">
          <cell r="B272" t="str">
            <v xml:space="preserve">Buzón de Quejas y Sugerencias de la DINAC </v>
          </cell>
          <cell r="C272" t="str">
            <v xml:space="preserve">Mecanismos de Participación Ciudadana </v>
          </cell>
          <cell r="E272" t="str">
            <v xml:space="preserve">Secretaría General </v>
          </cell>
          <cell r="G272" t="str">
            <v>Documentación Administrativa</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hyperlink" Target="https://www.meteorologia.gov.py/nivel-rio/indexautomatica.php" TargetMode="External"/><Relationship Id="rId13" Type="http://schemas.openxmlformats.org/officeDocument/2006/relationships/hyperlink" Target="http://www.dinac.gov.py/v3/index.php/transparencia-y-anticorrupcion-dinac/ley-5282-14-art-8-acceso-a-la-informacion-publica" TargetMode="External"/><Relationship Id="rId18" Type="http://schemas.openxmlformats.org/officeDocument/2006/relationships/hyperlink" Target="http://www.dinac.gov.py/v3/index.php/dinac/subdirecciones/sub-direccion-de-normas-de-vuelo/item/57-subdireccion-de-normas-de-vuelo" TargetMode="External"/><Relationship Id="rId26" Type="http://schemas.openxmlformats.org/officeDocument/2006/relationships/hyperlink" Target="https://www.meteorologia.gov.py/publicaciones/" TargetMode="External"/><Relationship Id="rId39" Type="http://schemas.openxmlformats.org/officeDocument/2006/relationships/drawing" Target="../drawings/drawing1.xml"/><Relationship Id="rId3" Type="http://schemas.openxmlformats.org/officeDocument/2006/relationships/hyperlink" Target="https://www.sfp.gov.py/sfp/seccion/65-monitoreo-de-la-ley-518914.html" TargetMode="External"/><Relationship Id="rId21" Type="http://schemas.openxmlformats.org/officeDocument/2006/relationships/hyperlink" Target="../../../Downloads/2516_Resolucion_267-2023.pdf" TargetMode="External"/><Relationship Id="rId34" Type="http://schemas.openxmlformats.org/officeDocument/2006/relationships/hyperlink" Target="https://www.meteorologia.gov.py/publicaciones/" TargetMode="External"/><Relationship Id="rId7" Type="http://schemas.openxmlformats.org/officeDocument/2006/relationships/hyperlink" Target="https://www.meteorologia.gov.py/emas/" TargetMode="External"/><Relationship Id="rId12" Type="http://schemas.openxmlformats.org/officeDocument/2006/relationships/hyperlink" Target="https://denuncias.gov.py/portal-publico/seguimiento-denuncia/14868" TargetMode="External"/><Relationship Id="rId17" Type="http://schemas.openxmlformats.org/officeDocument/2006/relationships/hyperlink" Target="http://www.dinac.gov.py/v3/index.php/dinac/subdirecciones/sub-direccion-de-seguridad-de-la-aviacion-civil" TargetMode="External"/><Relationship Id="rId25" Type="http://schemas.openxmlformats.org/officeDocument/2006/relationships/hyperlink" Target="http://www.dinac.gov.py/v3/index.php/transparencia-y-anticorrupcion-dinac/participacion-ciudadana%20-%20Buzones%20de%20quejas%20y%20sugerencias" TargetMode="External"/><Relationship Id="rId33" Type="http://schemas.openxmlformats.org/officeDocument/2006/relationships/hyperlink" Target="https://drive.google.com/drive/folders/1iFeevP6dZRy4eJxWqEPRNnNMwU1ZXIRf?usp=share_link" TargetMode="External"/><Relationship Id="rId38" Type="http://schemas.openxmlformats.org/officeDocument/2006/relationships/printerSettings" Target="../printerSettings/printerSettings1.bin"/><Relationship Id="rId2" Type="http://schemas.openxmlformats.org/officeDocument/2006/relationships/hyperlink" Target="https://transparencia.senac.gov.py/" TargetMode="External"/><Relationship Id="rId16" Type="http://schemas.openxmlformats.org/officeDocument/2006/relationships/hyperlink" Target="https://www.meteorologia.gov.py/buzon-sugerencias/" TargetMode="External"/><Relationship Id="rId20" Type="http://schemas.openxmlformats.org/officeDocument/2006/relationships/hyperlink" Target="http://www.dinac.gov.py/v3/index.php/dinac/subdirecciones/sub-direccion-de-navegacion-aerea/item/2422-politica-y-objetivos-de-calidad-de-la-gnna%5d" TargetMode="External"/><Relationship Id="rId29" Type="http://schemas.openxmlformats.org/officeDocument/2006/relationships/hyperlink" Target="https://www.contrataciones.gov.py/licitaciones/adjudicacion/contrato/408418-mariela-carolina-molas-samudio-2.html" TargetMode="External"/><Relationship Id="rId1" Type="http://schemas.openxmlformats.org/officeDocument/2006/relationships/hyperlink" Target="https://transparencia.senac.gov.py/" TargetMode="External"/><Relationship Id="rId6" Type="http://schemas.openxmlformats.org/officeDocument/2006/relationships/hyperlink" Target="https://informacionpublica.paraguay.gov.py/portal/" TargetMode="External"/><Relationship Id="rId11" Type="http://schemas.openxmlformats.org/officeDocument/2006/relationships/hyperlink" Target="https://denuncias.gov.py/portal-publico/seguimiento-denuncia/14865" TargetMode="External"/><Relationship Id="rId24" Type="http://schemas.openxmlformats.org/officeDocument/2006/relationships/hyperlink" Target="http://www.dinac.gov.py/v3/index.php/transparencia-y-anticorrupcion-dinac/item/2532-implementacion-the-integrity-app" TargetMode="External"/><Relationship Id="rId32" Type="http://schemas.openxmlformats.org/officeDocument/2006/relationships/hyperlink" Target="https://www.meteorologia.gov.py/wp-content/uploads/2023/04/" TargetMode="External"/><Relationship Id="rId37" Type="http://schemas.openxmlformats.org/officeDocument/2006/relationships/hyperlink" Target="https://weather.uwyo.edu/upperair/sounding.html" TargetMode="External"/><Relationship Id="rId5" Type="http://schemas.openxmlformats.org/officeDocument/2006/relationships/hyperlink" Target="https://informacionpublica.paraguay.gov.py/portal/" TargetMode="External"/><Relationship Id="rId15" Type="http://schemas.openxmlformats.org/officeDocument/2006/relationships/hyperlink" Target="https://denuncias.gov.py/portal-publico" TargetMode="External"/><Relationship Id="rId23" Type="http://schemas.openxmlformats.org/officeDocument/2006/relationships/hyperlink" Target="http://www.dinac.gov.py/v3/index.php/transparencia-y-anticorrupcion-dinac/the-integrity-app" TargetMode="External"/><Relationship Id="rId28" Type="http://schemas.openxmlformats.org/officeDocument/2006/relationships/hyperlink" Target="https://drive.google.com/file/d/1lkBEo332ld864HoA7tbRNzsxXmX21wjb/view?usp=sharing" TargetMode="External"/><Relationship Id="rId36" Type="http://schemas.openxmlformats.org/officeDocument/2006/relationships/hyperlink" Target="https://public.wmo.int/en/projects/ffgs" TargetMode="External"/><Relationship Id="rId10" Type="http://schemas.openxmlformats.org/officeDocument/2006/relationships/hyperlink" Target="https://denuncias.gov.py/portal-publico/seguimiento-denuncia/14746" TargetMode="External"/><Relationship Id="rId19" Type="http://schemas.openxmlformats.org/officeDocument/2006/relationships/hyperlink" Target="http://www.dinac.gov.py/v3/index.php/dinac/subdirecciones/sub-direccion-de-transporte-aereo" TargetMode="External"/><Relationship Id="rId31" Type="http://schemas.openxmlformats.org/officeDocument/2006/relationships/hyperlink" Target="https://www.meteorologia.gov.py/publicaciones/" TargetMode="External"/><Relationship Id="rId4" Type="http://schemas.openxmlformats.org/officeDocument/2006/relationships/hyperlink" Target="https://informacionpublica.paraguay.gov.py/portal/" TargetMode="External"/><Relationship Id="rId9" Type="http://schemas.openxmlformats.org/officeDocument/2006/relationships/hyperlink" Target="http://www.meteorologia.gov.py/" TargetMode="External"/><Relationship Id="rId14" Type="http://schemas.openxmlformats.org/officeDocument/2006/relationships/hyperlink" Target="http://www.dinac.gov.py/v3/index.php/transparencia-y-anticorrupcion-dinac/ley-5282-14-art-8-acceso-a-la-informacion-publica" TargetMode="External"/><Relationship Id="rId22" Type="http://schemas.openxmlformats.org/officeDocument/2006/relationships/hyperlink" Target="http://www.dinac.gov.py/v3/index.php/transparencia-y-anticorrupcion-dinac/rendicion-de-cuentas-al-ciudadano/item/2516-resolucion-n-267-2023-v2" TargetMode="External"/><Relationship Id="rId27" Type="http://schemas.openxmlformats.org/officeDocument/2006/relationships/hyperlink" Target="https://www.meteorologia.gov.py/nivel-rio/vermas_convencional.php?code=2000086029" TargetMode="External"/><Relationship Id="rId30" Type="http://schemas.openxmlformats.org/officeDocument/2006/relationships/hyperlink" Target="https://www.contrataciones.gov.py/licitaciones/planificacion/425544-adquisicion-estacion-awos-categoria-2-aisp-dmh-1.html" TargetMode="External"/><Relationship Id="rId35" Type="http://schemas.openxmlformats.org/officeDocument/2006/relationships/hyperlink" Target="https://www.redemet.aer.mil.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4"/>
  <sheetViews>
    <sheetView tabSelected="1" view="pageBreakPreview" topLeftCell="A347" zoomScale="80" zoomScaleNormal="90" zoomScaleSheetLayoutView="80" workbookViewId="0">
      <selection activeCell="E354" sqref="E354"/>
    </sheetView>
  </sheetViews>
  <sheetFormatPr baseColWidth="10" defaultColWidth="9.140625" defaultRowHeight="15"/>
  <cols>
    <col min="1" max="1" width="21" style="1" customWidth="1"/>
    <col min="2" max="2" width="30.85546875" style="1" customWidth="1"/>
    <col min="3" max="3" width="23.7109375" style="1" customWidth="1"/>
    <col min="4" max="4" width="33" style="1" customWidth="1"/>
    <col min="5" max="5" width="33.85546875" style="1" customWidth="1"/>
    <col min="6" max="6" width="22.5703125" style="1" customWidth="1"/>
    <col min="7" max="7" width="30" style="1" customWidth="1"/>
    <col min="8" max="8" width="11.28515625" style="1" customWidth="1"/>
    <col min="9" max="16384" width="9.140625" style="1"/>
  </cols>
  <sheetData>
    <row r="1" spans="1:7">
      <c r="A1" s="161"/>
      <c r="B1" s="162"/>
      <c r="C1" s="162"/>
      <c r="D1" s="162"/>
      <c r="E1" s="162"/>
      <c r="F1" s="162"/>
      <c r="G1" s="163"/>
    </row>
    <row r="2" spans="1:7">
      <c r="A2" s="164"/>
      <c r="B2" s="165"/>
      <c r="C2" s="165"/>
      <c r="D2" s="165"/>
      <c r="E2" s="165"/>
      <c r="F2" s="165"/>
      <c r="G2" s="166"/>
    </row>
    <row r="3" spans="1:7">
      <c r="A3" s="167"/>
      <c r="B3" s="168"/>
      <c r="C3" s="168"/>
      <c r="D3" s="168"/>
      <c r="E3" s="168"/>
      <c r="F3" s="168"/>
      <c r="G3" s="169"/>
    </row>
    <row r="4" spans="1:7" ht="21.75" customHeight="1"/>
    <row r="7" spans="1:7" ht="26.25" customHeight="1"/>
    <row r="8" spans="1:7" ht="27.75" customHeight="1">
      <c r="A8" s="193" t="s">
        <v>101</v>
      </c>
      <c r="B8" s="194"/>
      <c r="C8" s="194"/>
      <c r="D8" s="194"/>
      <c r="E8" s="194"/>
      <c r="F8" s="194"/>
      <c r="G8" s="195"/>
    </row>
    <row r="9" spans="1:7">
      <c r="A9" s="212" t="s">
        <v>64</v>
      </c>
      <c r="B9" s="212"/>
      <c r="C9" s="212"/>
      <c r="D9" s="212"/>
      <c r="E9" s="212"/>
      <c r="F9" s="212"/>
      <c r="G9" s="212"/>
    </row>
    <row r="10" spans="1:7">
      <c r="A10" s="212"/>
      <c r="B10" s="212"/>
      <c r="C10" s="212"/>
      <c r="D10" s="212"/>
      <c r="E10" s="212"/>
      <c r="F10" s="212"/>
      <c r="G10" s="212"/>
    </row>
    <row r="11" spans="1:7" ht="18.75">
      <c r="A11" s="212" t="s">
        <v>0</v>
      </c>
      <c r="B11" s="212"/>
      <c r="C11" s="212"/>
      <c r="D11" s="212"/>
      <c r="E11" s="212"/>
      <c r="F11" s="212"/>
      <c r="G11" s="212"/>
    </row>
    <row r="12" spans="1:7" ht="18.75">
      <c r="A12" s="19" t="s">
        <v>1</v>
      </c>
      <c r="B12" s="288" t="s">
        <v>101</v>
      </c>
      <c r="C12" s="289"/>
      <c r="D12" s="289"/>
      <c r="E12" s="289"/>
      <c r="F12" s="289"/>
      <c r="G12" s="290"/>
    </row>
    <row r="13" spans="1:7" ht="18.75">
      <c r="A13" s="288" t="s">
        <v>597</v>
      </c>
      <c r="B13" s="289"/>
      <c r="C13" s="289"/>
      <c r="D13" s="289"/>
      <c r="E13" s="289"/>
      <c r="F13" s="289"/>
      <c r="G13" s="290"/>
    </row>
    <row r="14" spans="1:7" ht="18.75">
      <c r="A14" s="268" t="s">
        <v>2</v>
      </c>
      <c r="B14" s="268"/>
      <c r="C14" s="268"/>
      <c r="D14" s="268"/>
      <c r="E14" s="268"/>
      <c r="F14" s="268"/>
      <c r="G14" s="268"/>
    </row>
    <row r="15" spans="1:7" ht="15" customHeight="1">
      <c r="A15" s="271" t="s">
        <v>229</v>
      </c>
      <c r="B15" s="272"/>
      <c r="C15" s="272"/>
      <c r="D15" s="272"/>
      <c r="E15" s="272"/>
      <c r="F15" s="272"/>
      <c r="G15" s="272"/>
    </row>
    <row r="16" spans="1:7" ht="15" customHeight="1">
      <c r="A16" s="273"/>
      <c r="B16" s="273"/>
      <c r="C16" s="273"/>
      <c r="D16" s="273"/>
      <c r="E16" s="273"/>
      <c r="F16" s="273"/>
      <c r="G16" s="273"/>
    </row>
    <row r="17" spans="1:7" ht="15" customHeight="1">
      <c r="A17" s="273"/>
      <c r="B17" s="273"/>
      <c r="C17" s="273"/>
      <c r="D17" s="273"/>
      <c r="E17" s="273"/>
      <c r="F17" s="273"/>
      <c r="G17" s="273"/>
    </row>
    <row r="18" spans="1:7">
      <c r="A18" s="273"/>
      <c r="B18" s="273"/>
      <c r="C18" s="273"/>
      <c r="D18" s="273"/>
      <c r="E18" s="273"/>
      <c r="F18" s="273"/>
      <c r="G18" s="273"/>
    </row>
    <row r="19" spans="1:7" ht="15" hidden="1" customHeight="1">
      <c r="A19" s="273"/>
      <c r="B19" s="273"/>
      <c r="C19" s="273"/>
      <c r="D19" s="273"/>
      <c r="E19" s="273"/>
      <c r="F19" s="273"/>
      <c r="G19" s="273"/>
    </row>
    <row r="20" spans="1:7">
      <c r="A20" s="273"/>
      <c r="B20" s="273"/>
      <c r="C20" s="273"/>
      <c r="D20" s="273"/>
      <c r="E20" s="273"/>
      <c r="F20" s="273"/>
      <c r="G20" s="273"/>
    </row>
    <row r="21" spans="1:7" s="3" customFormat="1" ht="18.75">
      <c r="A21" s="212" t="s">
        <v>53</v>
      </c>
      <c r="B21" s="212"/>
      <c r="C21" s="212"/>
      <c r="D21" s="212"/>
      <c r="E21" s="212"/>
      <c r="F21" s="212"/>
      <c r="G21" s="212"/>
    </row>
    <row r="22" spans="1:7" s="3" customFormat="1" ht="18.75" customHeight="1">
      <c r="A22" s="245" t="s">
        <v>588</v>
      </c>
      <c r="B22" s="246"/>
      <c r="C22" s="246"/>
      <c r="D22" s="246"/>
      <c r="E22" s="246"/>
      <c r="F22" s="246"/>
      <c r="G22" s="247"/>
    </row>
    <row r="23" spans="1:7" ht="15.75">
      <c r="A23" s="16" t="s">
        <v>3</v>
      </c>
      <c r="B23" s="292" t="s">
        <v>4</v>
      </c>
      <c r="C23" s="293"/>
      <c r="D23" s="281" t="s">
        <v>5</v>
      </c>
      <c r="E23" s="281"/>
      <c r="F23" s="281" t="s">
        <v>6</v>
      </c>
      <c r="G23" s="281"/>
    </row>
    <row r="24" spans="1:7">
      <c r="A24" s="20">
        <v>1</v>
      </c>
      <c r="B24" s="196" t="s">
        <v>103</v>
      </c>
      <c r="C24" s="171"/>
      <c r="D24" s="197" t="s">
        <v>127</v>
      </c>
      <c r="E24" s="198"/>
      <c r="F24" s="243" t="s">
        <v>248</v>
      </c>
      <c r="G24" s="244"/>
    </row>
    <row r="25" spans="1:7">
      <c r="A25" s="20">
        <v>2</v>
      </c>
      <c r="B25" s="196" t="s">
        <v>104</v>
      </c>
      <c r="C25" s="171"/>
      <c r="D25" s="197" t="s">
        <v>115</v>
      </c>
      <c r="E25" s="198"/>
      <c r="F25" s="196" t="s">
        <v>121</v>
      </c>
      <c r="G25" s="171"/>
    </row>
    <row r="26" spans="1:7">
      <c r="A26" s="20">
        <v>3</v>
      </c>
      <c r="B26" s="196" t="s">
        <v>105</v>
      </c>
      <c r="C26" s="171"/>
      <c r="D26" s="270" t="s">
        <v>507</v>
      </c>
      <c r="E26" s="198"/>
      <c r="F26" s="243" t="s">
        <v>248</v>
      </c>
      <c r="G26" s="244"/>
    </row>
    <row r="27" spans="1:7">
      <c r="A27" s="20">
        <v>4</v>
      </c>
      <c r="B27" s="170" t="s">
        <v>509</v>
      </c>
      <c r="C27" s="171"/>
      <c r="D27" s="172" t="s">
        <v>595</v>
      </c>
      <c r="E27" s="186"/>
      <c r="F27" s="187" t="s">
        <v>594</v>
      </c>
      <c r="G27" s="188"/>
    </row>
    <row r="28" spans="1:7">
      <c r="A28" s="20">
        <v>5</v>
      </c>
      <c r="B28" s="196" t="s">
        <v>106</v>
      </c>
      <c r="C28" s="171"/>
      <c r="D28" s="197" t="s">
        <v>116</v>
      </c>
      <c r="E28" s="198"/>
      <c r="F28" s="269" t="s">
        <v>122</v>
      </c>
      <c r="G28" s="244"/>
    </row>
    <row r="29" spans="1:7">
      <c r="A29" s="20">
        <v>6</v>
      </c>
      <c r="B29" s="196" t="s">
        <v>107</v>
      </c>
      <c r="C29" s="171"/>
      <c r="D29" s="197" t="s">
        <v>117</v>
      </c>
      <c r="E29" s="198"/>
      <c r="F29" s="257" t="s">
        <v>510</v>
      </c>
      <c r="G29" s="171"/>
    </row>
    <row r="30" spans="1:7" ht="18" customHeight="1">
      <c r="A30" s="20">
        <v>7</v>
      </c>
      <c r="B30" s="170" t="s">
        <v>108</v>
      </c>
      <c r="C30" s="171"/>
      <c r="D30" s="172" t="s">
        <v>508</v>
      </c>
      <c r="E30" s="173"/>
      <c r="F30" s="170" t="s">
        <v>123</v>
      </c>
      <c r="G30" s="174"/>
    </row>
    <row r="31" spans="1:7">
      <c r="A31" s="20">
        <v>8</v>
      </c>
      <c r="B31" s="170" t="s">
        <v>511</v>
      </c>
      <c r="C31" s="171"/>
      <c r="D31" s="172" t="s">
        <v>589</v>
      </c>
      <c r="E31" s="186"/>
      <c r="F31" s="170" t="s">
        <v>513</v>
      </c>
      <c r="G31" s="171"/>
    </row>
    <row r="32" spans="1:7">
      <c r="A32" s="131">
        <v>9</v>
      </c>
      <c r="B32" s="182" t="s">
        <v>109</v>
      </c>
      <c r="C32" s="183"/>
      <c r="D32" s="172" t="s">
        <v>592</v>
      </c>
      <c r="E32" s="173"/>
      <c r="F32" s="170" t="s">
        <v>593</v>
      </c>
      <c r="G32" s="181"/>
    </row>
    <row r="33" spans="1:7" ht="15" customHeight="1">
      <c r="A33" s="132"/>
      <c r="B33" s="184"/>
      <c r="C33" s="185"/>
      <c r="D33" s="258" t="s">
        <v>233</v>
      </c>
      <c r="E33" s="198"/>
      <c r="F33" s="170" t="s">
        <v>591</v>
      </c>
      <c r="G33" s="171"/>
    </row>
    <row r="34" spans="1:7">
      <c r="A34" s="20">
        <v>10</v>
      </c>
      <c r="B34" s="196" t="s">
        <v>110</v>
      </c>
      <c r="C34" s="171"/>
      <c r="D34" s="197" t="s">
        <v>118</v>
      </c>
      <c r="E34" s="198"/>
      <c r="F34" s="196" t="s">
        <v>124</v>
      </c>
      <c r="G34" s="171"/>
    </row>
    <row r="35" spans="1:7">
      <c r="A35" s="20">
        <v>11</v>
      </c>
      <c r="B35" s="196" t="s">
        <v>111</v>
      </c>
      <c r="C35" s="171"/>
      <c r="D35" s="175" t="s">
        <v>119</v>
      </c>
      <c r="E35" s="286"/>
      <c r="F35" s="179" t="s">
        <v>125</v>
      </c>
      <c r="G35" s="287"/>
    </row>
    <row r="36" spans="1:7">
      <c r="A36" s="20">
        <v>12</v>
      </c>
      <c r="B36" s="196" t="s">
        <v>112</v>
      </c>
      <c r="C36" s="171"/>
      <c r="D36" s="197" t="s">
        <v>120</v>
      </c>
      <c r="E36" s="198"/>
      <c r="F36" s="196" t="s">
        <v>126</v>
      </c>
      <c r="G36" s="171"/>
    </row>
    <row r="37" spans="1:7" ht="15" customHeight="1">
      <c r="A37" s="131">
        <v>13</v>
      </c>
      <c r="B37" s="189" t="s">
        <v>102</v>
      </c>
      <c r="C37" s="190"/>
      <c r="D37" s="175" t="s">
        <v>113</v>
      </c>
      <c r="E37" s="176"/>
      <c r="F37" s="179" t="s">
        <v>596</v>
      </c>
      <c r="G37" s="180"/>
    </row>
    <row r="38" spans="1:7" ht="13.5" customHeight="1">
      <c r="A38" s="132"/>
      <c r="B38" s="191"/>
      <c r="C38" s="192"/>
      <c r="D38" s="177" t="s">
        <v>114</v>
      </c>
      <c r="E38" s="178"/>
      <c r="F38" s="179" t="s">
        <v>590</v>
      </c>
      <c r="G38" s="180"/>
    </row>
    <row r="39" spans="1:7">
      <c r="A39" s="253" t="s">
        <v>46</v>
      </c>
      <c r="B39" s="253"/>
      <c r="C39" s="253"/>
      <c r="D39" s="253"/>
      <c r="E39" s="255">
        <v>15</v>
      </c>
      <c r="F39" s="256"/>
      <c r="G39" s="256"/>
    </row>
    <row r="40" spans="1:7" ht="15.75" customHeight="1">
      <c r="A40" s="254" t="s">
        <v>48</v>
      </c>
      <c r="B40" s="254"/>
      <c r="C40" s="254"/>
      <c r="D40" s="254"/>
      <c r="E40" s="256">
        <v>9</v>
      </c>
      <c r="F40" s="256"/>
      <c r="G40" s="256"/>
    </row>
    <row r="41" spans="1:7" ht="15.75" customHeight="1">
      <c r="A41" s="254" t="s">
        <v>47</v>
      </c>
      <c r="B41" s="254"/>
      <c r="C41" s="254"/>
      <c r="D41" s="254"/>
      <c r="E41" s="256">
        <v>6</v>
      </c>
      <c r="F41" s="256"/>
      <c r="G41" s="256"/>
    </row>
    <row r="42" spans="1:7" ht="15.75" customHeight="1">
      <c r="A42" s="254" t="s">
        <v>50</v>
      </c>
      <c r="B42" s="254"/>
      <c r="C42" s="254"/>
      <c r="D42" s="254"/>
      <c r="E42" s="256">
        <v>4</v>
      </c>
      <c r="F42" s="256"/>
      <c r="G42" s="256"/>
    </row>
    <row r="43" spans="1:7" ht="15.75" customHeight="1">
      <c r="A43" s="133" t="s">
        <v>598</v>
      </c>
      <c r="B43" s="134"/>
      <c r="C43" s="134"/>
      <c r="D43" s="134"/>
      <c r="E43" s="134"/>
      <c r="F43" s="134"/>
      <c r="G43" s="134"/>
    </row>
    <row r="44" spans="1:7" ht="18.75">
      <c r="A44" s="212" t="s">
        <v>76</v>
      </c>
      <c r="B44" s="212"/>
      <c r="C44" s="212"/>
      <c r="D44" s="212"/>
      <c r="E44" s="212"/>
      <c r="F44" s="212"/>
      <c r="G44" s="212"/>
    </row>
    <row r="45" spans="1:7" ht="16.5">
      <c r="A45" s="226" t="s">
        <v>91</v>
      </c>
      <c r="B45" s="226"/>
      <c r="C45" s="226"/>
      <c r="D45" s="226"/>
      <c r="E45" s="226"/>
      <c r="F45" s="226"/>
      <c r="G45" s="226"/>
    </row>
    <row r="46" spans="1:7" ht="15.75">
      <c r="A46" s="251" t="s">
        <v>505</v>
      </c>
      <c r="B46" s="252"/>
      <c r="C46" s="252"/>
      <c r="D46" s="252"/>
      <c r="E46" s="252"/>
      <c r="F46" s="252"/>
      <c r="G46" s="252"/>
    </row>
    <row r="47" spans="1:7" ht="15.75" customHeight="1">
      <c r="A47" s="302" t="s">
        <v>92</v>
      </c>
      <c r="B47" s="302"/>
      <c r="C47" s="302"/>
      <c r="D47" s="302"/>
      <c r="E47" s="302"/>
      <c r="F47" s="302"/>
      <c r="G47" s="302"/>
    </row>
    <row r="48" spans="1:7" ht="16.5" customHeight="1">
      <c r="A48" s="251" t="s">
        <v>506</v>
      </c>
      <c r="B48" s="274"/>
      <c r="C48" s="274"/>
      <c r="D48" s="274"/>
      <c r="E48" s="274"/>
      <c r="F48" s="274"/>
      <c r="G48" s="274"/>
    </row>
    <row r="49" spans="1:7" ht="31.5">
      <c r="A49" s="17" t="s">
        <v>7</v>
      </c>
      <c r="B49" s="275" t="s">
        <v>54</v>
      </c>
      <c r="C49" s="275"/>
      <c r="D49" s="17" t="s">
        <v>8</v>
      </c>
      <c r="E49" s="275" t="s">
        <v>9</v>
      </c>
      <c r="F49" s="275"/>
      <c r="G49" s="18" t="s">
        <v>10</v>
      </c>
    </row>
    <row r="50" spans="1:7" ht="310.5" customHeight="1">
      <c r="A50" s="21" t="s">
        <v>11</v>
      </c>
      <c r="B50" s="236" t="s">
        <v>294</v>
      </c>
      <c r="C50" s="236"/>
      <c r="D50" s="22" t="s">
        <v>600</v>
      </c>
      <c r="E50" s="294" t="s">
        <v>295</v>
      </c>
      <c r="F50" s="295"/>
      <c r="G50" s="23" t="s">
        <v>601</v>
      </c>
    </row>
    <row r="51" spans="1:7" ht="30" customHeight="1">
      <c r="A51" s="300" t="s">
        <v>12</v>
      </c>
      <c r="B51" s="294" t="s">
        <v>296</v>
      </c>
      <c r="C51" s="295"/>
      <c r="D51" s="300" t="s">
        <v>297</v>
      </c>
      <c r="E51" s="296"/>
      <c r="F51" s="297"/>
      <c r="G51" s="259" t="s">
        <v>304</v>
      </c>
    </row>
    <row r="52" spans="1:7" ht="273.75" customHeight="1">
      <c r="A52" s="301"/>
      <c r="B52" s="298"/>
      <c r="C52" s="299"/>
      <c r="D52" s="301"/>
      <c r="E52" s="298"/>
      <c r="F52" s="299"/>
      <c r="G52" s="260"/>
    </row>
    <row r="53" spans="1:7" ht="197.25" customHeight="1">
      <c r="A53" s="21" t="s">
        <v>13</v>
      </c>
      <c r="B53" s="236" t="s">
        <v>298</v>
      </c>
      <c r="C53" s="236"/>
      <c r="D53" s="21" t="s">
        <v>299</v>
      </c>
      <c r="E53" s="236" t="s">
        <v>300</v>
      </c>
      <c r="F53" s="236"/>
      <c r="G53" s="24" t="s">
        <v>304</v>
      </c>
    </row>
    <row r="54" spans="1:7" ht="249" customHeight="1">
      <c r="A54" s="21" t="s">
        <v>52</v>
      </c>
      <c r="B54" s="236" t="s">
        <v>301</v>
      </c>
      <c r="C54" s="236"/>
      <c r="D54" s="21" t="s">
        <v>302</v>
      </c>
      <c r="E54" s="236" t="s">
        <v>303</v>
      </c>
      <c r="F54" s="236"/>
      <c r="G54" s="24" t="s">
        <v>305</v>
      </c>
    </row>
    <row r="55" spans="1:7" ht="15.75">
      <c r="A55" s="237" t="s">
        <v>63</v>
      </c>
      <c r="B55" s="237"/>
      <c r="C55" s="237"/>
      <c r="D55" s="237"/>
      <c r="E55" s="237"/>
      <c r="F55" s="237"/>
      <c r="G55" s="237"/>
    </row>
    <row r="56" spans="1:7" ht="18.75">
      <c r="A56" s="212" t="s">
        <v>77</v>
      </c>
      <c r="B56" s="212"/>
      <c r="C56" s="212"/>
      <c r="D56" s="212"/>
      <c r="E56" s="212"/>
      <c r="F56" s="212"/>
      <c r="G56" s="212"/>
    </row>
    <row r="57" spans="1:7" ht="16.5">
      <c r="A57" s="226" t="s">
        <v>78</v>
      </c>
      <c r="B57" s="226"/>
      <c r="C57" s="226"/>
      <c r="D57" s="226"/>
      <c r="E57" s="226"/>
      <c r="F57" s="226"/>
      <c r="G57" s="226"/>
    </row>
    <row r="58" spans="1:7" ht="15.75">
      <c r="A58" s="25" t="s">
        <v>14</v>
      </c>
      <c r="B58" s="242" t="s">
        <v>49</v>
      </c>
      <c r="C58" s="242"/>
      <c r="D58" s="242"/>
      <c r="E58" s="242" t="s">
        <v>56</v>
      </c>
      <c r="F58" s="242"/>
      <c r="G58" s="242"/>
    </row>
    <row r="59" spans="1:7">
      <c r="A59" s="26" t="s">
        <v>230</v>
      </c>
      <c r="B59" s="230">
        <v>1</v>
      </c>
      <c r="C59" s="231"/>
      <c r="D59" s="232"/>
      <c r="E59" s="233" t="s">
        <v>173</v>
      </c>
      <c r="F59" s="234"/>
      <c r="G59" s="234"/>
    </row>
    <row r="60" spans="1:7">
      <c r="A60" s="26" t="s">
        <v>231</v>
      </c>
      <c r="B60" s="230" t="s">
        <v>171</v>
      </c>
      <c r="C60" s="231"/>
      <c r="D60" s="232"/>
      <c r="E60" s="235" t="s">
        <v>172</v>
      </c>
      <c r="F60" s="235"/>
      <c r="G60" s="235"/>
    </row>
    <row r="61" spans="1:7">
      <c r="A61" s="26" t="s">
        <v>232</v>
      </c>
      <c r="B61" s="238" t="s">
        <v>171</v>
      </c>
      <c r="C61" s="231"/>
      <c r="D61" s="232"/>
      <c r="E61" s="235" t="s">
        <v>172</v>
      </c>
      <c r="F61" s="235"/>
      <c r="G61" s="235"/>
    </row>
    <row r="62" spans="1:7" ht="15.75">
      <c r="A62" s="210" t="s">
        <v>599</v>
      </c>
      <c r="B62" s="211"/>
      <c r="C62" s="211"/>
      <c r="D62" s="211"/>
      <c r="E62" s="211"/>
      <c r="F62" s="211"/>
      <c r="G62" s="211"/>
    </row>
    <row r="63" spans="1:7" s="4" customFormat="1" ht="409.5" customHeight="1">
      <c r="A63" s="221"/>
      <c r="B63" s="221"/>
      <c r="C63" s="221"/>
      <c r="D63" s="221"/>
      <c r="E63" s="221"/>
      <c r="F63" s="221"/>
      <c r="G63" s="221"/>
    </row>
    <row r="64" spans="1:7" ht="16.5">
      <c r="A64" s="226" t="s">
        <v>79</v>
      </c>
      <c r="B64" s="226"/>
      <c r="C64" s="226"/>
      <c r="D64" s="226"/>
      <c r="E64" s="226"/>
      <c r="F64" s="226"/>
      <c r="G64" s="226"/>
    </row>
    <row r="65" spans="1:7" ht="15.75">
      <c r="A65" s="27" t="s">
        <v>14</v>
      </c>
      <c r="B65" s="239" t="s">
        <v>15</v>
      </c>
      <c r="C65" s="239"/>
      <c r="D65" s="239"/>
      <c r="E65" s="211" t="s">
        <v>55</v>
      </c>
      <c r="F65" s="211"/>
      <c r="G65" s="211"/>
    </row>
    <row r="66" spans="1:7" ht="15.75" customHeight="1">
      <c r="A66" s="26" t="s">
        <v>230</v>
      </c>
      <c r="B66" s="240">
        <v>1</v>
      </c>
      <c r="C66" s="235"/>
      <c r="D66" s="235"/>
      <c r="E66" s="241" t="s">
        <v>170</v>
      </c>
      <c r="F66" s="231"/>
      <c r="G66" s="232"/>
    </row>
    <row r="67" spans="1:7" ht="15.75" customHeight="1">
      <c r="A67" s="26" t="s">
        <v>231</v>
      </c>
      <c r="B67" s="240">
        <v>1</v>
      </c>
      <c r="C67" s="235"/>
      <c r="D67" s="235"/>
      <c r="E67" s="241" t="s">
        <v>170</v>
      </c>
      <c r="F67" s="231"/>
      <c r="G67" s="232"/>
    </row>
    <row r="68" spans="1:7">
      <c r="A68" s="26" t="s">
        <v>232</v>
      </c>
      <c r="B68" s="235" t="s">
        <v>171</v>
      </c>
      <c r="C68" s="235"/>
      <c r="D68" s="235"/>
      <c r="E68" s="235" t="s">
        <v>172</v>
      </c>
      <c r="F68" s="235"/>
      <c r="G68" s="235"/>
    </row>
    <row r="69" spans="1:7" ht="15.75">
      <c r="A69" s="210" t="s">
        <v>599</v>
      </c>
      <c r="B69" s="211"/>
      <c r="C69" s="211"/>
      <c r="D69" s="211"/>
      <c r="E69" s="211"/>
      <c r="F69" s="211"/>
      <c r="G69" s="211"/>
    </row>
    <row r="70" spans="1:7" ht="15.75">
      <c r="A70" s="14"/>
      <c r="B70" s="15"/>
      <c r="C70" s="15"/>
      <c r="D70" s="15"/>
      <c r="E70" s="15"/>
      <c r="F70" s="15"/>
      <c r="G70" s="15"/>
    </row>
    <row r="71" spans="1:7" ht="409.5" customHeight="1">
      <c r="A71" s="221"/>
      <c r="B71" s="221"/>
      <c r="C71" s="221"/>
      <c r="D71" s="221"/>
      <c r="E71" s="221"/>
      <c r="F71" s="221"/>
      <c r="G71" s="221"/>
    </row>
    <row r="72" spans="1:7" ht="16.5">
      <c r="A72" s="291" t="s">
        <v>80</v>
      </c>
      <c r="B72" s="291"/>
      <c r="C72" s="291"/>
      <c r="D72" s="291"/>
      <c r="E72" s="291"/>
      <c r="F72" s="291"/>
      <c r="G72" s="291"/>
    </row>
    <row r="73" spans="1:7" ht="15.75">
      <c r="A73" s="29" t="s">
        <v>14</v>
      </c>
      <c r="B73" s="29" t="s">
        <v>16</v>
      </c>
      <c r="C73" s="211" t="s">
        <v>17</v>
      </c>
      <c r="D73" s="211"/>
      <c r="E73" s="211" t="s">
        <v>99</v>
      </c>
      <c r="F73" s="211"/>
      <c r="G73" s="30" t="s">
        <v>57</v>
      </c>
    </row>
    <row r="74" spans="1:7" ht="69.75" customHeight="1">
      <c r="A74" s="26" t="s">
        <v>230</v>
      </c>
      <c r="B74" s="31" t="s">
        <v>171</v>
      </c>
      <c r="C74" s="229" t="s">
        <v>171</v>
      </c>
      <c r="D74" s="228"/>
      <c r="E74" s="222" t="s">
        <v>171</v>
      </c>
      <c r="F74" s="223"/>
      <c r="G74" s="24" t="s">
        <v>174</v>
      </c>
    </row>
    <row r="75" spans="1:7" ht="69.75" customHeight="1">
      <c r="A75" s="26" t="s">
        <v>231</v>
      </c>
      <c r="B75" s="32">
        <v>7</v>
      </c>
      <c r="C75" s="227">
        <v>7</v>
      </c>
      <c r="D75" s="228"/>
      <c r="E75" s="223" t="s">
        <v>171</v>
      </c>
      <c r="F75" s="223"/>
      <c r="G75" s="24" t="s">
        <v>174</v>
      </c>
    </row>
    <row r="76" spans="1:7" ht="81" customHeight="1">
      <c r="A76" s="26" t="s">
        <v>232</v>
      </c>
      <c r="B76" s="32">
        <v>11</v>
      </c>
      <c r="C76" s="227">
        <v>8</v>
      </c>
      <c r="D76" s="228"/>
      <c r="E76" s="222" t="s">
        <v>512</v>
      </c>
      <c r="F76" s="223"/>
      <c r="G76" s="24" t="s">
        <v>174</v>
      </c>
    </row>
    <row r="77" spans="1:7" ht="15.75">
      <c r="A77" s="210" t="s">
        <v>599</v>
      </c>
      <c r="B77" s="211"/>
      <c r="C77" s="211"/>
      <c r="D77" s="211"/>
      <c r="E77" s="211"/>
      <c r="F77" s="211"/>
      <c r="G77" s="211"/>
    </row>
    <row r="78" spans="1:7" s="4" customFormat="1" ht="300" customHeight="1">
      <c r="A78" s="221"/>
      <c r="B78" s="221"/>
      <c r="C78" s="221"/>
      <c r="D78" s="221"/>
      <c r="E78" s="221"/>
      <c r="F78" s="221"/>
      <c r="G78" s="221"/>
    </row>
    <row r="79" spans="1:7" ht="16.5">
      <c r="A79" s="226" t="s">
        <v>129</v>
      </c>
      <c r="B79" s="226"/>
      <c r="C79" s="226"/>
      <c r="D79" s="226"/>
      <c r="E79" s="226"/>
      <c r="F79" s="226"/>
      <c r="G79" s="226"/>
    </row>
    <row r="80" spans="1:7" ht="48.75" customHeight="1">
      <c r="A80" s="29" t="s">
        <v>19</v>
      </c>
      <c r="B80" s="29" t="s">
        <v>20</v>
      </c>
      <c r="C80" s="29" t="s">
        <v>21</v>
      </c>
      <c r="D80" s="27" t="s">
        <v>22</v>
      </c>
      <c r="E80" s="27" t="s">
        <v>23</v>
      </c>
      <c r="F80" s="27" t="s">
        <v>24</v>
      </c>
      <c r="G80" s="27" t="s">
        <v>25</v>
      </c>
    </row>
    <row r="81" spans="1:7" ht="22.5" customHeight="1">
      <c r="A81" s="135" t="s">
        <v>602</v>
      </c>
      <c r="B81" s="136"/>
      <c r="C81" s="136"/>
      <c r="D81" s="136"/>
      <c r="E81" s="136"/>
      <c r="F81" s="136"/>
      <c r="G81" s="137"/>
    </row>
    <row r="82" spans="1:7" ht="30">
      <c r="A82" s="33" t="s">
        <v>175</v>
      </c>
      <c r="B82" s="33" t="s">
        <v>176</v>
      </c>
      <c r="C82" s="33" t="s">
        <v>171</v>
      </c>
      <c r="D82" s="33" t="s">
        <v>306</v>
      </c>
      <c r="E82" s="33" t="s">
        <v>171</v>
      </c>
      <c r="F82" s="33" t="s">
        <v>171</v>
      </c>
      <c r="G82" s="34" t="s">
        <v>603</v>
      </c>
    </row>
    <row r="83" spans="1:7" ht="314.25" customHeight="1">
      <c r="A83" s="33" t="s">
        <v>177</v>
      </c>
      <c r="B83" s="33" t="s">
        <v>178</v>
      </c>
      <c r="C83" s="33" t="s">
        <v>179</v>
      </c>
      <c r="D83" s="33" t="s">
        <v>180</v>
      </c>
      <c r="E83" s="35">
        <f>+'[1]POI 2023'!D1</f>
        <v>0</v>
      </c>
      <c r="F83" s="35" t="s">
        <v>181</v>
      </c>
      <c r="G83" s="33" t="s">
        <v>182</v>
      </c>
    </row>
    <row r="84" spans="1:7" ht="122.25" customHeight="1">
      <c r="A84" s="33" t="s">
        <v>183</v>
      </c>
      <c r="B84" s="33" t="s">
        <v>184</v>
      </c>
      <c r="C84" s="33" t="s">
        <v>185</v>
      </c>
      <c r="D84" s="33" t="s">
        <v>186</v>
      </c>
      <c r="E84" s="35">
        <f>+'[1]POI 2023'!I1</f>
        <v>0</v>
      </c>
      <c r="F84" s="35" t="s">
        <v>187</v>
      </c>
      <c r="G84" s="33" t="s">
        <v>182</v>
      </c>
    </row>
    <row r="85" spans="1:7" ht="99" customHeight="1">
      <c r="A85" s="33" t="s">
        <v>188</v>
      </c>
      <c r="B85" s="33" t="s">
        <v>189</v>
      </c>
      <c r="C85" s="33" t="s">
        <v>190</v>
      </c>
      <c r="D85" s="33" t="s">
        <v>191</v>
      </c>
      <c r="E85" s="35">
        <f>+'[1]POI 2023'!N1</f>
        <v>0</v>
      </c>
      <c r="F85" s="35" t="s">
        <v>192</v>
      </c>
      <c r="G85" s="33" t="s">
        <v>182</v>
      </c>
    </row>
    <row r="86" spans="1:7" ht="85.5" customHeight="1">
      <c r="A86" s="33" t="s">
        <v>193</v>
      </c>
      <c r="B86" s="33" t="s">
        <v>194</v>
      </c>
      <c r="C86" s="33" t="s">
        <v>195</v>
      </c>
      <c r="D86" s="33" t="s">
        <v>196</v>
      </c>
      <c r="E86" s="35">
        <f>+'[1]POI 2023'!S1</f>
        <v>0</v>
      </c>
      <c r="F86" s="35"/>
      <c r="G86" s="33" t="s">
        <v>182</v>
      </c>
    </row>
    <row r="87" spans="1:7" ht="118.5" customHeight="1">
      <c r="A87" s="33" t="s">
        <v>197</v>
      </c>
      <c r="B87" s="33" t="s">
        <v>198</v>
      </c>
      <c r="C87" s="33" t="s">
        <v>199</v>
      </c>
      <c r="D87" s="36" t="s">
        <v>200</v>
      </c>
      <c r="E87" s="33" t="s">
        <v>171</v>
      </c>
      <c r="F87" s="35" t="s">
        <v>201</v>
      </c>
      <c r="G87" s="34" t="s">
        <v>603</v>
      </c>
    </row>
    <row r="88" spans="1:7" ht="26.25">
      <c r="A88" s="202" t="s">
        <v>531</v>
      </c>
      <c r="B88" s="224"/>
      <c r="C88" s="224"/>
      <c r="D88" s="224"/>
      <c r="E88" s="224"/>
      <c r="F88" s="224"/>
      <c r="G88" s="225"/>
    </row>
    <row r="89" spans="1:7" ht="21">
      <c r="A89" s="146" t="s">
        <v>532</v>
      </c>
      <c r="B89" s="147"/>
      <c r="C89" s="147"/>
      <c r="D89" s="147"/>
      <c r="E89" s="147"/>
      <c r="F89" s="147"/>
      <c r="G89" s="148"/>
    </row>
    <row r="90" spans="1:7" ht="125.25" customHeight="1">
      <c r="A90" s="37" t="s">
        <v>533</v>
      </c>
      <c r="B90" s="37" t="s">
        <v>534</v>
      </c>
      <c r="C90" s="37" t="s">
        <v>535</v>
      </c>
      <c r="D90" s="37" t="s">
        <v>536</v>
      </c>
      <c r="E90" s="38">
        <v>1</v>
      </c>
      <c r="F90" s="37" t="s">
        <v>537</v>
      </c>
      <c r="G90" s="37" t="s">
        <v>538</v>
      </c>
    </row>
    <row r="91" spans="1:7" ht="117.75" customHeight="1">
      <c r="A91" s="37" t="s">
        <v>539</v>
      </c>
      <c r="B91" s="37" t="s">
        <v>534</v>
      </c>
      <c r="C91" s="37" t="s">
        <v>535</v>
      </c>
      <c r="D91" s="37" t="s">
        <v>536</v>
      </c>
      <c r="E91" s="38">
        <v>1</v>
      </c>
      <c r="F91" s="37" t="s">
        <v>537</v>
      </c>
      <c r="G91" s="37" t="s">
        <v>540</v>
      </c>
    </row>
    <row r="92" spans="1:7" ht="138" customHeight="1">
      <c r="A92" s="37" t="s">
        <v>541</v>
      </c>
      <c r="B92" s="37" t="s">
        <v>534</v>
      </c>
      <c r="C92" s="37" t="s">
        <v>535</v>
      </c>
      <c r="D92" s="37" t="s">
        <v>536</v>
      </c>
      <c r="E92" s="38">
        <v>1</v>
      </c>
      <c r="F92" s="37" t="s">
        <v>537</v>
      </c>
      <c r="G92" s="37" t="s">
        <v>542</v>
      </c>
    </row>
    <row r="93" spans="1:7" ht="186" customHeight="1">
      <c r="A93" s="37" t="s">
        <v>543</v>
      </c>
      <c r="B93" s="37" t="s">
        <v>534</v>
      </c>
      <c r="C93" s="37" t="s">
        <v>535</v>
      </c>
      <c r="D93" s="37" t="s">
        <v>536</v>
      </c>
      <c r="E93" s="38">
        <v>1</v>
      </c>
      <c r="F93" s="37" t="s">
        <v>537</v>
      </c>
      <c r="G93" s="37" t="s">
        <v>542</v>
      </c>
    </row>
    <row r="94" spans="1:7" ht="185.25" customHeight="1">
      <c r="A94" s="37" t="s">
        <v>544</v>
      </c>
      <c r="B94" s="37" t="s">
        <v>534</v>
      </c>
      <c r="C94" s="37" t="s">
        <v>535</v>
      </c>
      <c r="D94" s="37" t="s">
        <v>536</v>
      </c>
      <c r="E94" s="38">
        <v>1</v>
      </c>
      <c r="F94" s="37" t="s">
        <v>537</v>
      </c>
      <c r="G94" s="37" t="s">
        <v>542</v>
      </c>
    </row>
    <row r="95" spans="1:7" ht="21">
      <c r="A95" s="146" t="s">
        <v>545</v>
      </c>
      <c r="B95" s="147"/>
      <c r="C95" s="147"/>
      <c r="D95" s="147"/>
      <c r="E95" s="147"/>
      <c r="F95" s="147"/>
      <c r="G95" s="148"/>
    </row>
    <row r="96" spans="1:7" ht="193.5" customHeight="1">
      <c r="A96" s="37" t="s">
        <v>546</v>
      </c>
      <c r="B96" s="37" t="s">
        <v>547</v>
      </c>
      <c r="C96" s="37" t="s">
        <v>548</v>
      </c>
      <c r="D96" s="37" t="s">
        <v>549</v>
      </c>
      <c r="E96" s="38" t="s">
        <v>171</v>
      </c>
      <c r="F96" s="37" t="s">
        <v>550</v>
      </c>
      <c r="G96" s="37" t="s">
        <v>551</v>
      </c>
    </row>
    <row r="97" spans="1:7" ht="21">
      <c r="A97" s="146" t="s">
        <v>552</v>
      </c>
      <c r="B97" s="147"/>
      <c r="C97" s="147"/>
      <c r="D97" s="147"/>
      <c r="E97" s="147"/>
      <c r="F97" s="147"/>
      <c r="G97" s="148"/>
    </row>
    <row r="98" spans="1:7" ht="237" customHeight="1">
      <c r="A98" s="37" t="s">
        <v>553</v>
      </c>
      <c r="B98" s="37" t="s">
        <v>554</v>
      </c>
      <c r="C98" s="37" t="s">
        <v>555</v>
      </c>
      <c r="D98" s="37" t="s">
        <v>549</v>
      </c>
      <c r="E98" s="38" t="s">
        <v>171</v>
      </c>
      <c r="F98" s="37" t="s">
        <v>556</v>
      </c>
      <c r="G98" s="37" t="s">
        <v>557</v>
      </c>
    </row>
    <row r="99" spans="1:7" ht="312" customHeight="1">
      <c r="A99" s="37" t="s">
        <v>558</v>
      </c>
      <c r="B99" s="37" t="s">
        <v>534</v>
      </c>
      <c r="C99" s="37" t="s">
        <v>535</v>
      </c>
      <c r="D99" s="37" t="s">
        <v>536</v>
      </c>
      <c r="E99" s="38" t="s">
        <v>171</v>
      </c>
      <c r="F99" s="37" t="s">
        <v>537</v>
      </c>
      <c r="G99" s="37" t="s">
        <v>559</v>
      </c>
    </row>
    <row r="100" spans="1:7" ht="165" customHeight="1">
      <c r="A100" s="37" t="s">
        <v>560</v>
      </c>
      <c r="B100" s="37" t="s">
        <v>534</v>
      </c>
      <c r="C100" s="37" t="s">
        <v>535</v>
      </c>
      <c r="D100" s="37" t="s">
        <v>536</v>
      </c>
      <c r="E100" s="38" t="s">
        <v>171</v>
      </c>
      <c r="F100" s="37" t="s">
        <v>537</v>
      </c>
      <c r="G100" s="37" t="s">
        <v>561</v>
      </c>
    </row>
    <row r="101" spans="1:7" ht="193.5" customHeight="1">
      <c r="A101" s="37" t="s">
        <v>562</v>
      </c>
      <c r="B101" s="37" t="s">
        <v>563</v>
      </c>
      <c r="C101" s="37" t="s">
        <v>564</v>
      </c>
      <c r="D101" s="37" t="s">
        <v>549</v>
      </c>
      <c r="E101" s="38" t="s">
        <v>171</v>
      </c>
      <c r="F101" s="37" t="s">
        <v>565</v>
      </c>
      <c r="G101" s="37" t="s">
        <v>566</v>
      </c>
    </row>
    <row r="102" spans="1:7" ht="213" customHeight="1">
      <c r="A102" s="37" t="s">
        <v>567</v>
      </c>
      <c r="B102" s="37" t="s">
        <v>554</v>
      </c>
      <c r="C102" s="37" t="s">
        <v>568</v>
      </c>
      <c r="D102" s="37" t="s">
        <v>549</v>
      </c>
      <c r="E102" s="38" t="s">
        <v>171</v>
      </c>
      <c r="F102" s="37" t="s">
        <v>556</v>
      </c>
      <c r="G102" s="37" t="s">
        <v>569</v>
      </c>
    </row>
    <row r="103" spans="1:7" ht="21">
      <c r="A103" s="146" t="s">
        <v>570</v>
      </c>
      <c r="B103" s="147"/>
      <c r="C103" s="147"/>
      <c r="D103" s="147"/>
      <c r="E103" s="147"/>
      <c r="F103" s="147"/>
      <c r="G103" s="148"/>
    </row>
    <row r="104" spans="1:7" ht="172.5" customHeight="1">
      <c r="A104" s="37" t="s">
        <v>571</v>
      </c>
      <c r="B104" s="37" t="s">
        <v>554</v>
      </c>
      <c r="C104" s="37" t="s">
        <v>555</v>
      </c>
      <c r="D104" s="37" t="s">
        <v>549</v>
      </c>
      <c r="E104" s="38" t="s">
        <v>171</v>
      </c>
      <c r="F104" s="37" t="s">
        <v>572</v>
      </c>
      <c r="G104" s="37" t="s">
        <v>573</v>
      </c>
    </row>
    <row r="105" spans="1:7" ht="368.25" customHeight="1">
      <c r="A105" s="37" t="s">
        <v>574</v>
      </c>
      <c r="B105" s="37" t="s">
        <v>534</v>
      </c>
      <c r="C105" s="37" t="s">
        <v>535</v>
      </c>
      <c r="D105" s="37" t="s">
        <v>536</v>
      </c>
      <c r="E105" s="38" t="s">
        <v>171</v>
      </c>
      <c r="F105" s="37" t="s">
        <v>537</v>
      </c>
      <c r="G105" s="39" t="s">
        <v>581</v>
      </c>
    </row>
    <row r="106" spans="1:7" ht="21">
      <c r="A106" s="146" t="s">
        <v>575</v>
      </c>
      <c r="B106" s="147"/>
      <c r="C106" s="147"/>
      <c r="D106" s="147"/>
      <c r="E106" s="147"/>
      <c r="F106" s="147"/>
      <c r="G106" s="148"/>
    </row>
    <row r="107" spans="1:7" ht="162" customHeight="1">
      <c r="A107" s="37" t="s">
        <v>576</v>
      </c>
      <c r="B107" s="37" t="s">
        <v>554</v>
      </c>
      <c r="C107" s="37" t="s">
        <v>555</v>
      </c>
      <c r="D107" s="37" t="s">
        <v>549</v>
      </c>
      <c r="E107" s="38" t="s">
        <v>171</v>
      </c>
      <c r="F107" s="37" t="s">
        <v>572</v>
      </c>
      <c r="G107" s="37" t="s">
        <v>577</v>
      </c>
    </row>
    <row r="108" spans="1:7" ht="222" customHeight="1">
      <c r="A108" s="37" t="s">
        <v>578</v>
      </c>
      <c r="B108" s="37" t="s">
        <v>579</v>
      </c>
      <c r="C108" s="37" t="s">
        <v>555</v>
      </c>
      <c r="D108" s="37" t="s">
        <v>549</v>
      </c>
      <c r="E108" s="38">
        <v>1</v>
      </c>
      <c r="F108" s="37" t="s">
        <v>572</v>
      </c>
      <c r="G108" s="37" t="s">
        <v>580</v>
      </c>
    </row>
    <row r="109" spans="1:7" ht="26.25">
      <c r="A109" s="202" t="s">
        <v>367</v>
      </c>
      <c r="B109" s="203"/>
      <c r="C109" s="203"/>
      <c r="D109" s="203"/>
      <c r="E109" s="203"/>
      <c r="F109" s="203"/>
      <c r="G109" s="204"/>
    </row>
    <row r="110" spans="1:7" ht="45">
      <c r="A110" s="33" t="s">
        <v>320</v>
      </c>
      <c r="B110" s="33" t="s">
        <v>321</v>
      </c>
      <c r="C110" s="40">
        <v>1</v>
      </c>
      <c r="D110" s="33" t="s">
        <v>322</v>
      </c>
      <c r="E110" s="35">
        <v>1</v>
      </c>
      <c r="F110" s="33" t="s">
        <v>323</v>
      </c>
      <c r="G110" s="33" t="s">
        <v>324</v>
      </c>
    </row>
    <row r="111" spans="1:7" ht="45" customHeight="1">
      <c r="A111" s="33" t="s">
        <v>325</v>
      </c>
      <c r="B111" s="33" t="s">
        <v>326</v>
      </c>
      <c r="C111" s="40">
        <v>1</v>
      </c>
      <c r="D111" s="33" t="s">
        <v>327</v>
      </c>
      <c r="E111" s="35">
        <v>0.8</v>
      </c>
      <c r="F111" s="33" t="s">
        <v>328</v>
      </c>
      <c r="G111" s="33" t="s">
        <v>329</v>
      </c>
    </row>
    <row r="112" spans="1:7" ht="46.5" customHeight="1">
      <c r="A112" s="33" t="s">
        <v>330</v>
      </c>
      <c r="B112" s="33" t="s">
        <v>331</v>
      </c>
      <c r="C112" s="40">
        <v>1</v>
      </c>
      <c r="D112" s="33" t="s">
        <v>327</v>
      </c>
      <c r="E112" s="35">
        <v>1</v>
      </c>
      <c r="F112" s="33" t="s">
        <v>332</v>
      </c>
      <c r="G112" s="33" t="s">
        <v>333</v>
      </c>
    </row>
    <row r="113" spans="1:7" ht="52.5" customHeight="1">
      <c r="A113" s="33" t="s">
        <v>334</v>
      </c>
      <c r="B113" s="33" t="s">
        <v>335</v>
      </c>
      <c r="C113" s="40">
        <v>0</v>
      </c>
      <c r="D113" s="33" t="s">
        <v>327</v>
      </c>
      <c r="E113" s="35">
        <v>0</v>
      </c>
      <c r="F113" s="33" t="s">
        <v>171</v>
      </c>
      <c r="G113" s="33" t="s">
        <v>336</v>
      </c>
    </row>
    <row r="114" spans="1:7" ht="45">
      <c r="A114" s="33" t="s">
        <v>337</v>
      </c>
      <c r="B114" s="33" t="s">
        <v>338</v>
      </c>
      <c r="C114" s="40">
        <v>1</v>
      </c>
      <c r="D114" s="33" t="s">
        <v>322</v>
      </c>
      <c r="E114" s="35">
        <v>1</v>
      </c>
      <c r="F114" s="33" t="s">
        <v>339</v>
      </c>
      <c r="G114" s="33" t="s">
        <v>340</v>
      </c>
    </row>
    <row r="115" spans="1:7" ht="42" customHeight="1">
      <c r="A115" s="33" t="s">
        <v>341</v>
      </c>
      <c r="B115" s="33" t="s">
        <v>342</v>
      </c>
      <c r="C115" s="40">
        <v>1</v>
      </c>
      <c r="D115" s="33" t="s">
        <v>327</v>
      </c>
      <c r="E115" s="35">
        <v>1</v>
      </c>
      <c r="F115" s="33" t="s">
        <v>343</v>
      </c>
      <c r="G115" s="33" t="s">
        <v>344</v>
      </c>
    </row>
    <row r="116" spans="1:7" ht="45">
      <c r="A116" s="33" t="s">
        <v>345</v>
      </c>
      <c r="B116" s="33" t="s">
        <v>346</v>
      </c>
      <c r="C116" s="40">
        <v>1</v>
      </c>
      <c r="D116" s="33" t="s">
        <v>347</v>
      </c>
      <c r="E116" s="35">
        <v>1</v>
      </c>
      <c r="F116" s="33" t="s">
        <v>348</v>
      </c>
      <c r="G116" s="33" t="s">
        <v>349</v>
      </c>
    </row>
    <row r="117" spans="1:7" ht="48" customHeight="1">
      <c r="A117" s="33" t="s">
        <v>350</v>
      </c>
      <c r="B117" s="33" t="s">
        <v>351</v>
      </c>
      <c r="C117" s="40">
        <v>1</v>
      </c>
      <c r="D117" s="33" t="s">
        <v>347</v>
      </c>
      <c r="E117" s="35">
        <v>1</v>
      </c>
      <c r="F117" s="33" t="s">
        <v>352</v>
      </c>
      <c r="G117" s="33" t="s">
        <v>353</v>
      </c>
    </row>
    <row r="118" spans="1:7" ht="42" customHeight="1">
      <c r="A118" s="33" t="s">
        <v>354</v>
      </c>
      <c r="B118" s="33" t="s">
        <v>355</v>
      </c>
      <c r="C118" s="40">
        <v>1</v>
      </c>
      <c r="D118" s="33" t="s">
        <v>327</v>
      </c>
      <c r="E118" s="35">
        <v>1</v>
      </c>
      <c r="F118" s="33" t="s">
        <v>356</v>
      </c>
      <c r="G118" s="33" t="s">
        <v>357</v>
      </c>
    </row>
    <row r="119" spans="1:7" ht="36" customHeight="1">
      <c r="A119" s="33" t="s">
        <v>358</v>
      </c>
      <c r="B119" s="33" t="s">
        <v>359</v>
      </c>
      <c r="C119" s="40">
        <v>1</v>
      </c>
      <c r="D119" s="33" t="s">
        <v>360</v>
      </c>
      <c r="E119" s="35">
        <v>1</v>
      </c>
      <c r="F119" s="33" t="s">
        <v>361</v>
      </c>
      <c r="G119" s="33" t="s">
        <v>362</v>
      </c>
    </row>
    <row r="120" spans="1:7" ht="35.25" customHeight="1">
      <c r="A120" s="41" t="s">
        <v>363</v>
      </c>
      <c r="B120" s="42" t="s">
        <v>364</v>
      </c>
      <c r="C120" s="43">
        <v>1</v>
      </c>
      <c r="D120" s="42" t="s">
        <v>360</v>
      </c>
      <c r="E120" s="44">
        <v>1</v>
      </c>
      <c r="F120" s="42" t="s">
        <v>365</v>
      </c>
      <c r="G120" s="42" t="s">
        <v>366</v>
      </c>
    </row>
    <row r="121" spans="1:7" ht="21">
      <c r="A121" s="146" t="s">
        <v>380</v>
      </c>
      <c r="B121" s="147"/>
      <c r="C121" s="147"/>
      <c r="D121" s="147"/>
      <c r="E121" s="147"/>
      <c r="F121" s="147"/>
      <c r="G121" s="148"/>
    </row>
    <row r="122" spans="1:7" ht="21">
      <c r="A122" s="146" t="s">
        <v>381</v>
      </c>
      <c r="B122" s="147"/>
      <c r="C122" s="147"/>
      <c r="D122" s="147"/>
      <c r="E122" s="147"/>
      <c r="F122" s="147"/>
      <c r="G122" s="148"/>
    </row>
    <row r="123" spans="1:7" ht="154.5" customHeight="1">
      <c r="A123" s="45" t="s">
        <v>382</v>
      </c>
      <c r="B123" s="45" t="s">
        <v>383</v>
      </c>
      <c r="C123" s="45" t="s">
        <v>497</v>
      </c>
      <c r="D123" s="45" t="s">
        <v>384</v>
      </c>
      <c r="E123" s="46">
        <v>1</v>
      </c>
      <c r="F123" s="45" t="s">
        <v>385</v>
      </c>
      <c r="G123" s="45" t="s">
        <v>386</v>
      </c>
    </row>
    <row r="124" spans="1:7" ht="99" customHeight="1">
      <c r="A124" s="45" t="s">
        <v>387</v>
      </c>
      <c r="B124" s="45" t="s">
        <v>388</v>
      </c>
      <c r="C124" s="45" t="s">
        <v>389</v>
      </c>
      <c r="D124" s="45" t="s">
        <v>384</v>
      </c>
      <c r="E124" s="46">
        <v>1</v>
      </c>
      <c r="F124" s="45" t="s">
        <v>390</v>
      </c>
      <c r="G124" s="45" t="s">
        <v>391</v>
      </c>
    </row>
    <row r="125" spans="1:7" ht="21">
      <c r="A125" s="146" t="s">
        <v>604</v>
      </c>
      <c r="B125" s="147"/>
      <c r="C125" s="147"/>
      <c r="D125" s="147"/>
      <c r="E125" s="147"/>
      <c r="F125" s="147"/>
      <c r="G125" s="148"/>
    </row>
    <row r="126" spans="1:7" ht="98.25" customHeight="1">
      <c r="A126" s="45" t="s">
        <v>392</v>
      </c>
      <c r="B126" s="45" t="s">
        <v>393</v>
      </c>
      <c r="C126" s="45" t="s">
        <v>394</v>
      </c>
      <c r="D126" s="45" t="s">
        <v>395</v>
      </c>
      <c r="E126" s="46">
        <v>0.5</v>
      </c>
      <c r="F126" s="45" t="s">
        <v>498</v>
      </c>
      <c r="G126" s="45" t="s">
        <v>396</v>
      </c>
    </row>
    <row r="127" spans="1:7" ht="21">
      <c r="A127" s="146" t="s">
        <v>397</v>
      </c>
      <c r="B127" s="147"/>
      <c r="C127" s="147"/>
      <c r="D127" s="147"/>
      <c r="E127" s="147"/>
      <c r="F127" s="147"/>
      <c r="G127" s="148"/>
    </row>
    <row r="128" spans="1:7" ht="99" customHeight="1">
      <c r="A128" s="45" t="s">
        <v>398</v>
      </c>
      <c r="B128" s="45" t="s">
        <v>393</v>
      </c>
      <c r="C128" s="45" t="s">
        <v>394</v>
      </c>
      <c r="D128" s="45" t="s">
        <v>399</v>
      </c>
      <c r="E128" s="46">
        <v>0.2</v>
      </c>
      <c r="F128" s="45" t="s">
        <v>400</v>
      </c>
      <c r="G128" s="45" t="s">
        <v>401</v>
      </c>
    </row>
    <row r="129" spans="1:7" ht="143.25" customHeight="1">
      <c r="A129" s="45" t="s">
        <v>402</v>
      </c>
      <c r="B129" s="45" t="s">
        <v>383</v>
      </c>
      <c r="C129" s="45" t="s">
        <v>403</v>
      </c>
      <c r="D129" s="45" t="s">
        <v>399</v>
      </c>
      <c r="E129" s="46">
        <v>0.8</v>
      </c>
      <c r="F129" s="45" t="s">
        <v>404</v>
      </c>
      <c r="G129" s="45" t="s">
        <v>499</v>
      </c>
    </row>
    <row r="130" spans="1:7" ht="120" customHeight="1">
      <c r="A130" s="45" t="s">
        <v>405</v>
      </c>
      <c r="B130" s="45" t="s">
        <v>383</v>
      </c>
      <c r="C130" s="45" t="s">
        <v>406</v>
      </c>
      <c r="D130" s="47" t="s">
        <v>399</v>
      </c>
      <c r="E130" s="48">
        <f>35/76</f>
        <v>0.46052631578947367</v>
      </c>
      <c r="F130" s="45" t="s">
        <v>407</v>
      </c>
      <c r="G130" s="45" t="s">
        <v>386</v>
      </c>
    </row>
    <row r="131" spans="1:7" ht="21">
      <c r="A131" s="146" t="s">
        <v>408</v>
      </c>
      <c r="B131" s="147"/>
      <c r="C131" s="147"/>
      <c r="D131" s="147"/>
      <c r="E131" s="147"/>
      <c r="F131" s="147"/>
      <c r="G131" s="148"/>
    </row>
    <row r="132" spans="1:7" ht="155.25" customHeight="1">
      <c r="A132" s="45" t="s">
        <v>409</v>
      </c>
      <c r="B132" s="45" t="s">
        <v>410</v>
      </c>
      <c r="C132" s="45" t="s">
        <v>411</v>
      </c>
      <c r="D132" s="45" t="s">
        <v>412</v>
      </c>
      <c r="E132" s="46">
        <v>1</v>
      </c>
      <c r="F132" s="45" t="s">
        <v>413</v>
      </c>
      <c r="G132" s="45" t="s">
        <v>414</v>
      </c>
    </row>
    <row r="133" spans="1:7" ht="120" customHeight="1">
      <c r="A133" s="45" t="s">
        <v>415</v>
      </c>
      <c r="B133" s="45" t="s">
        <v>416</v>
      </c>
      <c r="C133" s="45" t="s">
        <v>417</v>
      </c>
      <c r="D133" s="45" t="s">
        <v>418</v>
      </c>
      <c r="E133" s="46">
        <v>1</v>
      </c>
      <c r="F133" s="45" t="s">
        <v>413</v>
      </c>
      <c r="G133" s="45" t="s">
        <v>419</v>
      </c>
    </row>
    <row r="134" spans="1:7" ht="141.75" customHeight="1">
      <c r="A134" s="149" t="s">
        <v>420</v>
      </c>
      <c r="B134" s="149" t="s">
        <v>421</v>
      </c>
      <c r="C134" s="45" t="s">
        <v>422</v>
      </c>
      <c r="D134" s="45" t="s">
        <v>500</v>
      </c>
      <c r="E134" s="46">
        <v>0.5</v>
      </c>
      <c r="F134" s="45" t="s">
        <v>501</v>
      </c>
      <c r="G134" s="45" t="s">
        <v>423</v>
      </c>
    </row>
    <row r="135" spans="1:7" ht="375">
      <c r="A135" s="150"/>
      <c r="B135" s="150"/>
      <c r="C135" s="45" t="s">
        <v>424</v>
      </c>
      <c r="D135" s="45" t="s">
        <v>500</v>
      </c>
      <c r="E135" s="46">
        <v>0.5</v>
      </c>
      <c r="F135" s="45" t="s">
        <v>425</v>
      </c>
      <c r="G135" s="45" t="s">
        <v>426</v>
      </c>
    </row>
    <row r="136" spans="1:7" ht="278.25" customHeight="1">
      <c r="A136" s="150"/>
      <c r="B136" s="150"/>
      <c r="C136" s="45" t="s">
        <v>427</v>
      </c>
      <c r="D136" s="45" t="s">
        <v>428</v>
      </c>
      <c r="E136" s="46">
        <v>0.5</v>
      </c>
      <c r="F136" s="45" t="s">
        <v>429</v>
      </c>
      <c r="G136" s="45" t="s">
        <v>430</v>
      </c>
    </row>
    <row r="137" spans="1:7" ht="215.25" customHeight="1">
      <c r="A137" s="151"/>
      <c r="B137" s="151"/>
      <c r="C137" s="45" t="s">
        <v>431</v>
      </c>
      <c r="D137" s="45" t="s">
        <v>502</v>
      </c>
      <c r="E137" s="46">
        <v>0.5</v>
      </c>
      <c r="F137" s="45" t="s">
        <v>503</v>
      </c>
      <c r="G137" s="45" t="s">
        <v>432</v>
      </c>
    </row>
    <row r="138" spans="1:7" ht="21">
      <c r="A138" s="135" t="s">
        <v>433</v>
      </c>
      <c r="B138" s="136"/>
      <c r="C138" s="136"/>
      <c r="D138" s="136"/>
      <c r="E138" s="136"/>
      <c r="F138" s="136"/>
      <c r="G138" s="137"/>
    </row>
    <row r="139" spans="1:7" ht="128.25" customHeight="1">
      <c r="A139" s="45" t="s">
        <v>434</v>
      </c>
      <c r="B139" s="45" t="s">
        <v>435</v>
      </c>
      <c r="C139" s="45" t="s">
        <v>411</v>
      </c>
      <c r="D139" s="45" t="s">
        <v>384</v>
      </c>
      <c r="E139" s="46">
        <v>1</v>
      </c>
      <c r="F139" s="45" t="s">
        <v>413</v>
      </c>
      <c r="G139" s="45" t="s">
        <v>436</v>
      </c>
    </row>
    <row r="140" spans="1:7" ht="201" customHeight="1">
      <c r="A140" s="45" t="s">
        <v>437</v>
      </c>
      <c r="B140" s="45" t="s">
        <v>438</v>
      </c>
      <c r="C140" s="45" t="s">
        <v>439</v>
      </c>
      <c r="D140" s="45" t="s">
        <v>440</v>
      </c>
      <c r="E140" s="46">
        <v>0.95</v>
      </c>
      <c r="F140" s="45" t="s">
        <v>441</v>
      </c>
      <c r="G140" s="45" t="s">
        <v>504</v>
      </c>
    </row>
    <row r="141" spans="1:7" ht="141" customHeight="1">
      <c r="A141" s="45" t="s">
        <v>442</v>
      </c>
      <c r="B141" s="45" t="s">
        <v>435</v>
      </c>
      <c r="C141" s="45" t="s">
        <v>411</v>
      </c>
      <c r="D141" s="45" t="s">
        <v>443</v>
      </c>
      <c r="E141" s="46">
        <v>1</v>
      </c>
      <c r="F141" s="45" t="s">
        <v>413</v>
      </c>
      <c r="G141" s="45" t="s">
        <v>444</v>
      </c>
    </row>
    <row r="142" spans="1:7" ht="21">
      <c r="A142" s="135" t="s">
        <v>445</v>
      </c>
      <c r="B142" s="136"/>
      <c r="C142" s="136"/>
      <c r="D142" s="136"/>
      <c r="E142" s="136"/>
      <c r="F142" s="136"/>
      <c r="G142" s="137"/>
    </row>
    <row r="143" spans="1:7" ht="68.25" customHeight="1">
      <c r="A143" s="45" t="s">
        <v>446</v>
      </c>
      <c r="B143" s="45" t="s">
        <v>416</v>
      </c>
      <c r="C143" s="45" t="s">
        <v>447</v>
      </c>
      <c r="D143" s="45" t="s">
        <v>440</v>
      </c>
      <c r="E143" s="46">
        <v>1</v>
      </c>
      <c r="F143" s="45" t="s">
        <v>413</v>
      </c>
      <c r="G143" s="45" t="s">
        <v>436</v>
      </c>
    </row>
    <row r="144" spans="1:7" ht="106.5" customHeight="1">
      <c r="A144" s="45" t="s">
        <v>448</v>
      </c>
      <c r="B144" s="45" t="s">
        <v>416</v>
      </c>
      <c r="C144" s="45" t="s">
        <v>449</v>
      </c>
      <c r="D144" s="45" t="s">
        <v>440</v>
      </c>
      <c r="E144" s="46">
        <v>1</v>
      </c>
      <c r="F144" s="45" t="s">
        <v>413</v>
      </c>
      <c r="G144" s="45" t="s">
        <v>436</v>
      </c>
    </row>
    <row r="145" spans="1:7" ht="85.5" customHeight="1">
      <c r="A145" s="45" t="s">
        <v>450</v>
      </c>
      <c r="B145" s="45" t="s">
        <v>416</v>
      </c>
      <c r="C145" s="45" t="s">
        <v>451</v>
      </c>
      <c r="D145" s="45" t="s">
        <v>440</v>
      </c>
      <c r="E145" s="46">
        <v>1</v>
      </c>
      <c r="F145" s="45" t="s">
        <v>413</v>
      </c>
      <c r="G145" s="45" t="s">
        <v>436</v>
      </c>
    </row>
    <row r="146" spans="1:7" ht="78" customHeight="1">
      <c r="A146" s="45" t="s">
        <v>452</v>
      </c>
      <c r="B146" s="45" t="s">
        <v>416</v>
      </c>
      <c r="C146" s="45" t="s">
        <v>453</v>
      </c>
      <c r="D146" s="45" t="s">
        <v>440</v>
      </c>
      <c r="E146" s="46">
        <v>1</v>
      </c>
      <c r="F146" s="45" t="s">
        <v>413</v>
      </c>
      <c r="G146" s="45" t="s">
        <v>436</v>
      </c>
    </row>
    <row r="147" spans="1:7" ht="21">
      <c r="A147" s="218" t="s">
        <v>454</v>
      </c>
      <c r="B147" s="219"/>
      <c r="C147" s="219"/>
      <c r="D147" s="219"/>
      <c r="E147" s="219"/>
      <c r="F147" s="219"/>
      <c r="G147" s="220"/>
    </row>
    <row r="148" spans="1:7" ht="21">
      <c r="A148" s="218" t="s">
        <v>455</v>
      </c>
      <c r="B148" s="219"/>
      <c r="C148" s="219"/>
      <c r="D148" s="219"/>
      <c r="E148" s="219"/>
      <c r="F148" s="219"/>
      <c r="G148" s="220"/>
    </row>
    <row r="149" spans="1:7" ht="79.5" customHeight="1">
      <c r="A149" s="45" t="s">
        <v>456</v>
      </c>
      <c r="B149" s="45" t="s">
        <v>457</v>
      </c>
      <c r="C149" s="45" t="s">
        <v>458</v>
      </c>
      <c r="D149" s="45" t="s">
        <v>459</v>
      </c>
      <c r="E149" s="46">
        <v>1</v>
      </c>
      <c r="F149" s="45" t="s">
        <v>460</v>
      </c>
      <c r="G149" s="45" t="s">
        <v>461</v>
      </c>
    </row>
    <row r="150" spans="1:7" ht="123" customHeight="1">
      <c r="A150" s="45" t="s">
        <v>462</v>
      </c>
      <c r="B150" s="45" t="s">
        <v>463</v>
      </c>
      <c r="C150" s="45" t="s">
        <v>464</v>
      </c>
      <c r="D150" s="45" t="s">
        <v>459</v>
      </c>
      <c r="E150" s="46">
        <v>1</v>
      </c>
      <c r="F150" s="45" t="s">
        <v>413</v>
      </c>
      <c r="G150" s="45" t="s">
        <v>465</v>
      </c>
    </row>
    <row r="151" spans="1:7" ht="141" customHeight="1">
      <c r="A151" s="45" t="s">
        <v>466</v>
      </c>
      <c r="B151" s="45" t="s">
        <v>463</v>
      </c>
      <c r="C151" s="45" t="s">
        <v>467</v>
      </c>
      <c r="D151" s="45" t="s">
        <v>468</v>
      </c>
      <c r="E151" s="46">
        <v>1</v>
      </c>
      <c r="F151" s="45" t="s">
        <v>413</v>
      </c>
      <c r="G151" s="45" t="s">
        <v>469</v>
      </c>
    </row>
    <row r="152" spans="1:7" ht="168.75" customHeight="1">
      <c r="A152" s="45" t="s">
        <v>470</v>
      </c>
      <c r="B152" s="45" t="s">
        <v>463</v>
      </c>
      <c r="C152" s="45" t="s">
        <v>471</v>
      </c>
      <c r="D152" s="45" t="s">
        <v>468</v>
      </c>
      <c r="E152" s="46">
        <v>1</v>
      </c>
      <c r="F152" s="45" t="s">
        <v>413</v>
      </c>
      <c r="G152" s="45" t="s">
        <v>472</v>
      </c>
    </row>
    <row r="153" spans="1:7" ht="48" customHeight="1">
      <c r="A153" s="45" t="s">
        <v>473</v>
      </c>
      <c r="B153" s="45" t="s">
        <v>474</v>
      </c>
      <c r="C153" s="45" t="s">
        <v>475</v>
      </c>
      <c r="D153" s="45" t="s">
        <v>468</v>
      </c>
      <c r="E153" s="46">
        <v>1</v>
      </c>
      <c r="F153" s="45" t="s">
        <v>413</v>
      </c>
      <c r="G153" s="45" t="s">
        <v>469</v>
      </c>
    </row>
    <row r="154" spans="1:7" ht="21">
      <c r="A154" s="135" t="s">
        <v>476</v>
      </c>
      <c r="B154" s="136"/>
      <c r="C154" s="136"/>
      <c r="D154" s="136"/>
      <c r="E154" s="136"/>
      <c r="F154" s="136"/>
      <c r="G154" s="137"/>
    </row>
    <row r="155" spans="1:7" ht="70.5" customHeight="1">
      <c r="A155" s="45" t="s">
        <v>477</v>
      </c>
      <c r="B155" s="45" t="s">
        <v>478</v>
      </c>
      <c r="C155" s="45" t="s">
        <v>479</v>
      </c>
      <c r="D155" s="45" t="s">
        <v>480</v>
      </c>
      <c r="E155" s="46">
        <v>0.82</v>
      </c>
      <c r="F155" s="45" t="s">
        <v>481</v>
      </c>
      <c r="G155" s="45" t="s">
        <v>386</v>
      </c>
    </row>
    <row r="156" spans="1:7" ht="21">
      <c r="A156" s="135" t="s">
        <v>482</v>
      </c>
      <c r="B156" s="136"/>
      <c r="C156" s="136"/>
      <c r="D156" s="136"/>
      <c r="E156" s="136"/>
      <c r="F156" s="136"/>
      <c r="G156" s="137"/>
    </row>
    <row r="157" spans="1:7" ht="159.75" customHeight="1">
      <c r="A157" s="45" t="s">
        <v>483</v>
      </c>
      <c r="B157" s="45" t="s">
        <v>484</v>
      </c>
      <c r="C157" s="45" t="s">
        <v>485</v>
      </c>
      <c r="D157" s="45" t="s">
        <v>486</v>
      </c>
      <c r="E157" s="46">
        <v>1</v>
      </c>
      <c r="F157" s="45" t="s">
        <v>487</v>
      </c>
      <c r="G157" s="45" t="s">
        <v>488</v>
      </c>
    </row>
    <row r="158" spans="1:7" ht="272.25" customHeight="1">
      <c r="A158" s="149" t="s">
        <v>489</v>
      </c>
      <c r="B158" s="45" t="s">
        <v>490</v>
      </c>
      <c r="C158" s="46">
        <v>0.75</v>
      </c>
      <c r="D158" s="45" t="s">
        <v>491</v>
      </c>
      <c r="E158" s="46">
        <v>0.5</v>
      </c>
      <c r="F158" s="45" t="s">
        <v>492</v>
      </c>
      <c r="G158" s="45" t="s">
        <v>496</v>
      </c>
    </row>
    <row r="159" spans="1:7" ht="222.75" customHeight="1">
      <c r="A159" s="151"/>
      <c r="B159" s="45" t="s">
        <v>493</v>
      </c>
      <c r="C159" s="46">
        <v>0.85</v>
      </c>
      <c r="D159" s="45" t="s">
        <v>491</v>
      </c>
      <c r="E159" s="46">
        <v>0.52</v>
      </c>
      <c r="F159" s="45" t="s">
        <v>494</v>
      </c>
      <c r="G159" s="45" t="s">
        <v>495</v>
      </c>
    </row>
    <row r="160" spans="1:7" ht="26.25">
      <c r="A160" s="202" t="s">
        <v>620</v>
      </c>
      <c r="B160" s="203"/>
      <c r="C160" s="203"/>
      <c r="D160" s="203"/>
      <c r="E160" s="203"/>
      <c r="F160" s="203"/>
      <c r="G160" s="204"/>
    </row>
    <row r="161" spans="1:7" ht="21">
      <c r="A161" s="199" t="s">
        <v>730</v>
      </c>
      <c r="B161" s="200"/>
      <c r="C161" s="200"/>
      <c r="D161" s="200"/>
      <c r="E161" s="200"/>
      <c r="F161" s="200"/>
      <c r="G161" s="201"/>
    </row>
    <row r="162" spans="1:7" ht="353.25" customHeight="1">
      <c r="A162" s="42" t="s">
        <v>623</v>
      </c>
      <c r="B162" s="93" t="s">
        <v>624</v>
      </c>
      <c r="C162" s="93" t="s">
        <v>625</v>
      </c>
      <c r="D162" s="93" t="s">
        <v>626</v>
      </c>
      <c r="E162" s="94">
        <v>1</v>
      </c>
      <c r="F162" s="92" t="s">
        <v>627</v>
      </c>
      <c r="G162" s="93" t="s">
        <v>628</v>
      </c>
    </row>
    <row r="163" spans="1:7" ht="241.5" customHeight="1">
      <c r="A163" s="42" t="s">
        <v>629</v>
      </c>
      <c r="B163" s="93" t="s">
        <v>630</v>
      </c>
      <c r="C163" s="93" t="s">
        <v>631</v>
      </c>
      <c r="D163" s="96" t="s">
        <v>632</v>
      </c>
      <c r="E163" s="94">
        <v>0.85</v>
      </c>
      <c r="F163" s="93" t="s">
        <v>633</v>
      </c>
      <c r="G163" s="93" t="s">
        <v>729</v>
      </c>
    </row>
    <row r="164" spans="1:7" ht="267" customHeight="1">
      <c r="A164" s="42" t="s">
        <v>634</v>
      </c>
      <c r="B164" s="93" t="s">
        <v>635</v>
      </c>
      <c r="C164" s="93" t="s">
        <v>636</v>
      </c>
      <c r="D164" s="96" t="s">
        <v>632</v>
      </c>
      <c r="E164" s="94">
        <v>1</v>
      </c>
      <c r="F164" s="93" t="s">
        <v>637</v>
      </c>
      <c r="G164" s="93" t="s">
        <v>729</v>
      </c>
    </row>
    <row r="165" spans="1:7" ht="228.75" customHeight="1">
      <c r="A165" s="91" t="s">
        <v>638</v>
      </c>
      <c r="B165" s="93" t="s">
        <v>639</v>
      </c>
      <c r="C165" s="93" t="s">
        <v>640</v>
      </c>
      <c r="D165" s="93" t="s">
        <v>641</v>
      </c>
      <c r="E165" s="94">
        <v>0.9</v>
      </c>
      <c r="F165" s="93" t="s">
        <v>642</v>
      </c>
      <c r="G165" s="93" t="s">
        <v>729</v>
      </c>
    </row>
    <row r="166" spans="1:7" ht="171" customHeight="1">
      <c r="A166" s="91" t="s">
        <v>643</v>
      </c>
      <c r="B166" s="93" t="s">
        <v>644</v>
      </c>
      <c r="C166" s="93" t="s">
        <v>645</v>
      </c>
      <c r="D166" s="93" t="s">
        <v>641</v>
      </c>
      <c r="E166" s="94">
        <v>1</v>
      </c>
      <c r="F166" s="93" t="s">
        <v>637</v>
      </c>
      <c r="G166" s="93" t="s">
        <v>729</v>
      </c>
    </row>
    <row r="167" spans="1:7" ht="132" customHeight="1">
      <c r="A167" s="91" t="s">
        <v>646</v>
      </c>
      <c r="B167" s="93" t="s">
        <v>647</v>
      </c>
      <c r="C167" s="93" t="s">
        <v>648</v>
      </c>
      <c r="D167" s="93" t="s">
        <v>649</v>
      </c>
      <c r="E167" s="94">
        <v>1</v>
      </c>
      <c r="F167" s="93" t="s">
        <v>650</v>
      </c>
      <c r="G167" s="89" t="s">
        <v>651</v>
      </c>
    </row>
    <row r="168" spans="1:7" ht="185.25" customHeight="1">
      <c r="A168" s="91" t="s">
        <v>652</v>
      </c>
      <c r="B168" s="93" t="s">
        <v>653</v>
      </c>
      <c r="C168" s="93" t="s">
        <v>654</v>
      </c>
      <c r="D168" s="93" t="s">
        <v>621</v>
      </c>
      <c r="E168" s="94">
        <v>0.35</v>
      </c>
      <c r="F168" s="93" t="s">
        <v>642</v>
      </c>
      <c r="G168" s="88" t="s">
        <v>729</v>
      </c>
    </row>
    <row r="169" spans="1:7" ht="176.25" customHeight="1">
      <c r="A169" s="91" t="s">
        <v>655</v>
      </c>
      <c r="B169" s="93" t="s">
        <v>656</v>
      </c>
      <c r="C169" s="93" t="s">
        <v>657</v>
      </c>
      <c r="D169" s="93" t="s">
        <v>621</v>
      </c>
      <c r="E169" s="94">
        <v>0.4</v>
      </c>
      <c r="F169" s="93" t="s">
        <v>642</v>
      </c>
      <c r="G169" s="88" t="s">
        <v>729</v>
      </c>
    </row>
    <row r="170" spans="1:7" ht="164.25" customHeight="1">
      <c r="A170" s="91" t="s">
        <v>658</v>
      </c>
      <c r="B170" s="93" t="s">
        <v>659</v>
      </c>
      <c r="C170" s="93" t="s">
        <v>660</v>
      </c>
      <c r="D170" s="93" t="s">
        <v>621</v>
      </c>
      <c r="E170" s="94">
        <v>1</v>
      </c>
      <c r="F170" s="93" t="s">
        <v>642</v>
      </c>
      <c r="G170" s="88" t="s">
        <v>729</v>
      </c>
    </row>
    <row r="171" spans="1:7" ht="186" customHeight="1">
      <c r="A171" s="91" t="s">
        <v>661</v>
      </c>
      <c r="B171" s="93" t="s">
        <v>662</v>
      </c>
      <c r="C171" s="93" t="s">
        <v>631</v>
      </c>
      <c r="D171" s="93" t="s">
        <v>641</v>
      </c>
      <c r="E171" s="94">
        <v>0.85</v>
      </c>
      <c r="F171" s="93" t="s">
        <v>622</v>
      </c>
      <c r="G171" s="88" t="s">
        <v>729</v>
      </c>
    </row>
    <row r="172" spans="1:7" ht="138" customHeight="1">
      <c r="A172" s="91" t="s">
        <v>663</v>
      </c>
      <c r="B172" s="95" t="s">
        <v>664</v>
      </c>
      <c r="C172" s="93" t="s">
        <v>665</v>
      </c>
      <c r="D172" s="93" t="s">
        <v>641</v>
      </c>
      <c r="E172" s="94">
        <v>1</v>
      </c>
      <c r="F172" s="93" t="s">
        <v>622</v>
      </c>
      <c r="G172" s="88" t="s">
        <v>729</v>
      </c>
    </row>
    <row r="173" spans="1:7" ht="206.25" customHeight="1">
      <c r="A173" s="91" t="s">
        <v>666</v>
      </c>
      <c r="B173" s="93" t="s">
        <v>667</v>
      </c>
      <c r="C173" s="93" t="s">
        <v>668</v>
      </c>
      <c r="D173" s="93" t="s">
        <v>641</v>
      </c>
      <c r="E173" s="94">
        <v>0.5</v>
      </c>
      <c r="F173" s="93" t="s">
        <v>642</v>
      </c>
      <c r="G173" s="88" t="s">
        <v>669</v>
      </c>
    </row>
    <row r="174" spans="1:7" ht="162.75" customHeight="1">
      <c r="A174" s="91" t="s">
        <v>670</v>
      </c>
      <c r="B174" s="95" t="s">
        <v>671</v>
      </c>
      <c r="C174" s="93" t="s">
        <v>672</v>
      </c>
      <c r="D174" s="93" t="s">
        <v>673</v>
      </c>
      <c r="E174" s="94">
        <v>1</v>
      </c>
      <c r="F174" s="93" t="s">
        <v>622</v>
      </c>
      <c r="G174" s="88" t="s">
        <v>729</v>
      </c>
    </row>
    <row r="175" spans="1:7" ht="174.75" customHeight="1">
      <c r="A175" s="61" t="s">
        <v>674</v>
      </c>
      <c r="B175" s="93" t="s">
        <v>675</v>
      </c>
      <c r="C175" s="93" t="s">
        <v>676</v>
      </c>
      <c r="D175" s="93" t="s">
        <v>641</v>
      </c>
      <c r="E175" s="94">
        <v>1</v>
      </c>
      <c r="F175" s="93" t="s">
        <v>642</v>
      </c>
      <c r="G175" s="97" t="s">
        <v>729</v>
      </c>
    </row>
    <row r="176" spans="1:7" ht="123" customHeight="1">
      <c r="A176" s="61" t="s">
        <v>677</v>
      </c>
      <c r="B176" s="93" t="s">
        <v>678</v>
      </c>
      <c r="C176" s="93" t="s">
        <v>648</v>
      </c>
      <c r="D176" s="93" t="s">
        <v>679</v>
      </c>
      <c r="E176" s="98">
        <v>1</v>
      </c>
      <c r="F176" s="93" t="s">
        <v>680</v>
      </c>
      <c r="G176" s="93" t="s">
        <v>651</v>
      </c>
    </row>
    <row r="177" spans="1:7" ht="191.25" customHeight="1">
      <c r="A177" s="61" t="s">
        <v>681</v>
      </c>
      <c r="B177" s="93" t="s">
        <v>678</v>
      </c>
      <c r="C177" s="93" t="s">
        <v>648</v>
      </c>
      <c r="D177" s="93" t="s">
        <v>679</v>
      </c>
      <c r="E177" s="94">
        <v>1</v>
      </c>
      <c r="F177" s="93" t="s">
        <v>682</v>
      </c>
      <c r="G177" s="93" t="s">
        <v>651</v>
      </c>
    </row>
    <row r="178" spans="1:7" ht="140.25" customHeight="1">
      <c r="A178" s="61" t="s">
        <v>683</v>
      </c>
      <c r="B178" s="93" t="s">
        <v>678</v>
      </c>
      <c r="C178" s="93" t="s">
        <v>648</v>
      </c>
      <c r="D178" s="93" t="s">
        <v>684</v>
      </c>
      <c r="E178" s="94">
        <v>1</v>
      </c>
      <c r="F178" s="96" t="s">
        <v>685</v>
      </c>
      <c r="G178" s="93" t="s">
        <v>651</v>
      </c>
    </row>
    <row r="179" spans="1:7" ht="127.5" customHeight="1">
      <c r="A179" s="61" t="s">
        <v>686</v>
      </c>
      <c r="B179" s="93" t="s">
        <v>678</v>
      </c>
      <c r="C179" s="93" t="s">
        <v>648</v>
      </c>
      <c r="D179" s="93" t="s">
        <v>684</v>
      </c>
      <c r="E179" s="94">
        <v>1</v>
      </c>
      <c r="F179" s="96" t="s">
        <v>685</v>
      </c>
      <c r="G179" s="93" t="s">
        <v>651</v>
      </c>
    </row>
    <row r="180" spans="1:7" ht="129.75" customHeight="1">
      <c r="A180" s="61" t="s">
        <v>687</v>
      </c>
      <c r="B180" s="93" t="s">
        <v>678</v>
      </c>
      <c r="C180" s="93" t="s">
        <v>648</v>
      </c>
      <c r="D180" s="93" t="s">
        <v>679</v>
      </c>
      <c r="E180" s="94">
        <v>1</v>
      </c>
      <c r="F180" s="96" t="s">
        <v>688</v>
      </c>
      <c r="G180" s="93" t="s">
        <v>689</v>
      </c>
    </row>
    <row r="181" spans="1:7" ht="110.25" customHeight="1">
      <c r="A181" s="61" t="s">
        <v>690</v>
      </c>
      <c r="B181" s="93" t="s">
        <v>678</v>
      </c>
      <c r="C181" s="93" t="s">
        <v>648</v>
      </c>
      <c r="D181" s="93" t="s">
        <v>679</v>
      </c>
      <c r="E181" s="94">
        <v>1</v>
      </c>
      <c r="F181" s="96"/>
      <c r="G181" s="93" t="s">
        <v>651</v>
      </c>
    </row>
    <row r="182" spans="1:7" ht="188.25" customHeight="1">
      <c r="A182" s="61" t="s">
        <v>691</v>
      </c>
      <c r="B182" s="93" t="s">
        <v>678</v>
      </c>
      <c r="C182" s="93" t="s">
        <v>648</v>
      </c>
      <c r="D182" s="93" t="s">
        <v>679</v>
      </c>
      <c r="E182" s="94">
        <v>1</v>
      </c>
      <c r="F182" s="96" t="s">
        <v>692</v>
      </c>
      <c r="G182" s="93" t="s">
        <v>651</v>
      </c>
    </row>
    <row r="183" spans="1:7" ht="240.75" customHeight="1">
      <c r="A183" s="61" t="s">
        <v>693</v>
      </c>
      <c r="B183" s="93" t="s">
        <v>678</v>
      </c>
      <c r="C183" s="93" t="s">
        <v>648</v>
      </c>
      <c r="D183" s="93" t="s">
        <v>679</v>
      </c>
      <c r="E183" s="94">
        <v>1</v>
      </c>
      <c r="F183" s="96" t="s">
        <v>692</v>
      </c>
      <c r="G183" s="93" t="s">
        <v>651</v>
      </c>
    </row>
    <row r="184" spans="1:7" ht="117.75" customHeight="1">
      <c r="A184" s="61" t="s">
        <v>694</v>
      </c>
      <c r="B184" s="93" t="s">
        <v>678</v>
      </c>
      <c r="C184" s="93" t="s">
        <v>648</v>
      </c>
      <c r="D184" s="93" t="s">
        <v>679</v>
      </c>
      <c r="E184" s="94">
        <v>1</v>
      </c>
      <c r="F184" s="93" t="s">
        <v>695</v>
      </c>
      <c r="G184" s="93" t="s">
        <v>729</v>
      </c>
    </row>
    <row r="185" spans="1:7" ht="109.5" customHeight="1">
      <c r="A185" s="61" t="s">
        <v>696</v>
      </c>
      <c r="B185" s="93" t="s">
        <v>678</v>
      </c>
      <c r="C185" s="93" t="s">
        <v>648</v>
      </c>
      <c r="D185" s="93" t="s">
        <v>679</v>
      </c>
      <c r="E185" s="94">
        <v>1</v>
      </c>
      <c r="F185" s="96" t="s">
        <v>685</v>
      </c>
      <c r="G185" s="93" t="s">
        <v>651</v>
      </c>
    </row>
    <row r="186" spans="1:7" ht="126.75" customHeight="1">
      <c r="A186" s="61" t="s">
        <v>697</v>
      </c>
      <c r="B186" s="93" t="s">
        <v>678</v>
      </c>
      <c r="C186" s="93" t="s">
        <v>648</v>
      </c>
      <c r="D186" s="93" t="s">
        <v>684</v>
      </c>
      <c r="E186" s="94">
        <v>1</v>
      </c>
      <c r="F186" s="96" t="s">
        <v>698</v>
      </c>
      <c r="G186" s="93" t="s">
        <v>651</v>
      </c>
    </row>
    <row r="187" spans="1:7" ht="110.25" customHeight="1">
      <c r="A187" s="61" t="s">
        <v>699</v>
      </c>
      <c r="B187" s="93" t="s">
        <v>678</v>
      </c>
      <c r="C187" s="93" t="s">
        <v>648</v>
      </c>
      <c r="D187" s="93" t="s">
        <v>684</v>
      </c>
      <c r="E187" s="94">
        <v>1</v>
      </c>
      <c r="F187" s="96" t="s">
        <v>698</v>
      </c>
      <c r="G187" s="93" t="s">
        <v>651</v>
      </c>
    </row>
    <row r="188" spans="1:7" ht="102.75" customHeight="1">
      <c r="A188" s="61" t="s">
        <v>700</v>
      </c>
      <c r="B188" s="93" t="s">
        <v>678</v>
      </c>
      <c r="C188" s="93" t="s">
        <v>648</v>
      </c>
      <c r="D188" s="93" t="s">
        <v>649</v>
      </c>
      <c r="E188" s="94">
        <v>1</v>
      </c>
      <c r="F188" s="96" t="s">
        <v>688</v>
      </c>
      <c r="G188" s="93" t="s">
        <v>729</v>
      </c>
    </row>
    <row r="189" spans="1:7" ht="111.75" customHeight="1">
      <c r="A189" s="61" t="s">
        <v>701</v>
      </c>
      <c r="B189" s="93" t="s">
        <v>678</v>
      </c>
      <c r="C189" s="93" t="s">
        <v>648</v>
      </c>
      <c r="D189" s="93" t="s">
        <v>649</v>
      </c>
      <c r="E189" s="94">
        <v>1</v>
      </c>
      <c r="F189" s="96" t="s">
        <v>685</v>
      </c>
      <c r="G189" s="93" t="s">
        <v>651</v>
      </c>
    </row>
    <row r="190" spans="1:7" ht="104.25" customHeight="1">
      <c r="A190" s="61" t="s">
        <v>702</v>
      </c>
      <c r="B190" s="93" t="s">
        <v>678</v>
      </c>
      <c r="C190" s="93" t="s">
        <v>648</v>
      </c>
      <c r="D190" s="93" t="s">
        <v>649</v>
      </c>
      <c r="E190" s="94">
        <v>1</v>
      </c>
      <c r="F190" s="96" t="s">
        <v>685</v>
      </c>
      <c r="G190" s="93" t="s">
        <v>651</v>
      </c>
    </row>
    <row r="191" spans="1:7" ht="101.25" customHeight="1">
      <c r="A191" s="61" t="s">
        <v>703</v>
      </c>
      <c r="B191" s="93" t="s">
        <v>678</v>
      </c>
      <c r="C191" s="93" t="s">
        <v>648</v>
      </c>
      <c r="D191" s="93" t="s">
        <v>649</v>
      </c>
      <c r="E191" s="94">
        <v>1</v>
      </c>
      <c r="F191" s="96" t="s">
        <v>685</v>
      </c>
      <c r="G191" s="93" t="s">
        <v>651</v>
      </c>
    </row>
    <row r="192" spans="1:7" ht="99" customHeight="1">
      <c r="A192" s="61" t="s">
        <v>704</v>
      </c>
      <c r="B192" s="93" t="s">
        <v>678</v>
      </c>
      <c r="C192" s="93" t="s">
        <v>648</v>
      </c>
      <c r="D192" s="93" t="s">
        <v>649</v>
      </c>
      <c r="E192" s="94">
        <v>1</v>
      </c>
      <c r="F192" s="96" t="s">
        <v>685</v>
      </c>
      <c r="G192" s="93" t="s">
        <v>651</v>
      </c>
    </row>
    <row r="193" spans="1:7" ht="148.5" customHeight="1">
      <c r="A193" s="61" t="s">
        <v>705</v>
      </c>
      <c r="B193" s="93" t="s">
        <v>678</v>
      </c>
      <c r="C193" s="93" t="s">
        <v>648</v>
      </c>
      <c r="D193" s="93" t="s">
        <v>649</v>
      </c>
      <c r="E193" s="94">
        <v>1</v>
      </c>
      <c r="F193" s="96" t="s">
        <v>698</v>
      </c>
      <c r="G193" s="93" t="s">
        <v>729</v>
      </c>
    </row>
    <row r="194" spans="1:7" ht="120.75" customHeight="1">
      <c r="A194" s="61" t="s">
        <v>706</v>
      </c>
      <c r="B194" s="93" t="s">
        <v>678</v>
      </c>
      <c r="C194" s="93" t="s">
        <v>648</v>
      </c>
      <c r="D194" s="93" t="s">
        <v>649</v>
      </c>
      <c r="E194" s="94">
        <v>1</v>
      </c>
      <c r="F194" s="93" t="s">
        <v>707</v>
      </c>
      <c r="G194" s="93" t="s">
        <v>651</v>
      </c>
    </row>
    <row r="195" spans="1:7" ht="107.25" customHeight="1">
      <c r="A195" s="61" t="s">
        <v>708</v>
      </c>
      <c r="B195" s="93" t="s">
        <v>678</v>
      </c>
      <c r="C195" s="93" t="s">
        <v>648</v>
      </c>
      <c r="D195" s="93" t="s">
        <v>649</v>
      </c>
      <c r="E195" s="94">
        <v>1</v>
      </c>
      <c r="F195" s="93" t="s">
        <v>709</v>
      </c>
      <c r="G195" s="93" t="s">
        <v>651</v>
      </c>
    </row>
    <row r="196" spans="1:7" ht="115.5" customHeight="1">
      <c r="A196" s="61" t="s">
        <v>710</v>
      </c>
      <c r="B196" s="93" t="s">
        <v>678</v>
      </c>
      <c r="C196" s="93" t="s">
        <v>648</v>
      </c>
      <c r="D196" s="93" t="s">
        <v>649</v>
      </c>
      <c r="E196" s="94">
        <v>1</v>
      </c>
      <c r="F196" s="96" t="s">
        <v>685</v>
      </c>
      <c r="G196" s="93" t="s">
        <v>651</v>
      </c>
    </row>
    <row r="197" spans="1:7" ht="99.75" customHeight="1">
      <c r="A197" s="61" t="s">
        <v>711</v>
      </c>
      <c r="B197" s="93" t="s">
        <v>678</v>
      </c>
      <c r="C197" s="93" t="s">
        <v>648</v>
      </c>
      <c r="D197" s="93" t="s">
        <v>649</v>
      </c>
      <c r="E197" s="94">
        <v>1</v>
      </c>
      <c r="F197" s="96" t="s">
        <v>685</v>
      </c>
      <c r="G197" s="93" t="s">
        <v>651</v>
      </c>
    </row>
    <row r="198" spans="1:7" ht="128.25" customHeight="1">
      <c r="A198" s="61" t="s">
        <v>712</v>
      </c>
      <c r="B198" s="93" t="s">
        <v>678</v>
      </c>
      <c r="C198" s="93" t="s">
        <v>648</v>
      </c>
      <c r="D198" s="93" t="s">
        <v>649</v>
      </c>
      <c r="E198" s="94">
        <v>1</v>
      </c>
      <c r="F198" s="96" t="s">
        <v>685</v>
      </c>
      <c r="G198" s="93" t="s">
        <v>651</v>
      </c>
    </row>
    <row r="199" spans="1:7" ht="108.75" customHeight="1">
      <c r="A199" s="61" t="s">
        <v>713</v>
      </c>
      <c r="B199" s="93" t="s">
        <v>678</v>
      </c>
      <c r="C199" s="93" t="s">
        <v>648</v>
      </c>
      <c r="D199" s="93" t="s">
        <v>684</v>
      </c>
      <c r="E199" s="94">
        <v>1</v>
      </c>
      <c r="F199" s="96" t="s">
        <v>685</v>
      </c>
      <c r="G199" s="93" t="s">
        <v>651</v>
      </c>
    </row>
    <row r="200" spans="1:7" ht="240.75" customHeight="1">
      <c r="A200" s="61" t="s">
        <v>714</v>
      </c>
      <c r="B200" s="93" t="s">
        <v>678</v>
      </c>
      <c r="C200" s="93" t="s">
        <v>715</v>
      </c>
      <c r="D200" s="93" t="s">
        <v>684</v>
      </c>
      <c r="E200" s="94">
        <v>0.66</v>
      </c>
      <c r="F200" s="96" t="s">
        <v>716</v>
      </c>
      <c r="G200" s="93" t="s">
        <v>729</v>
      </c>
    </row>
    <row r="201" spans="1:7" ht="240.75" customHeight="1">
      <c r="A201" s="61" t="s">
        <v>717</v>
      </c>
      <c r="B201" s="93" t="s">
        <v>678</v>
      </c>
      <c r="C201" s="93" t="s">
        <v>715</v>
      </c>
      <c r="D201" s="93" t="s">
        <v>684</v>
      </c>
      <c r="E201" s="94">
        <v>0.66</v>
      </c>
      <c r="F201" s="96" t="s">
        <v>716</v>
      </c>
      <c r="G201" s="93" t="s">
        <v>729</v>
      </c>
    </row>
    <row r="202" spans="1:7" ht="120" customHeight="1">
      <c r="A202" s="61" t="s">
        <v>718</v>
      </c>
      <c r="B202" s="93"/>
      <c r="C202" s="93" t="s">
        <v>648</v>
      </c>
      <c r="D202" s="93"/>
      <c r="E202" s="94">
        <v>1</v>
      </c>
      <c r="F202" s="96" t="s">
        <v>698</v>
      </c>
      <c r="G202" s="93" t="s">
        <v>729</v>
      </c>
    </row>
    <row r="203" spans="1:7" ht="212.25" customHeight="1">
      <c r="A203" s="61" t="s">
        <v>719</v>
      </c>
      <c r="B203" s="93" t="s">
        <v>678</v>
      </c>
      <c r="C203" s="93" t="s">
        <v>648</v>
      </c>
      <c r="D203" s="93" t="s">
        <v>684</v>
      </c>
      <c r="E203" s="94">
        <v>1</v>
      </c>
      <c r="F203" s="93" t="s">
        <v>720</v>
      </c>
      <c r="G203" s="93" t="s">
        <v>651</v>
      </c>
    </row>
    <row r="204" spans="1:7" ht="153" customHeight="1">
      <c r="A204" s="61" t="s">
        <v>721</v>
      </c>
      <c r="B204" s="93" t="s">
        <v>722</v>
      </c>
      <c r="C204" s="93" t="s">
        <v>723</v>
      </c>
      <c r="D204" s="93" t="s">
        <v>724</v>
      </c>
      <c r="E204" s="94">
        <v>1</v>
      </c>
      <c r="F204" s="93" t="s">
        <v>642</v>
      </c>
      <c r="G204" s="93" t="s">
        <v>729</v>
      </c>
    </row>
    <row r="205" spans="1:7" ht="147" customHeight="1">
      <c r="A205" s="61" t="s">
        <v>725</v>
      </c>
      <c r="B205" s="93" t="s">
        <v>726</v>
      </c>
      <c r="C205" s="93" t="s">
        <v>727</v>
      </c>
      <c r="D205" s="93" t="s">
        <v>724</v>
      </c>
      <c r="E205" s="94">
        <v>0.2</v>
      </c>
      <c r="F205" s="93" t="s">
        <v>728</v>
      </c>
      <c r="G205" s="93" t="s">
        <v>729</v>
      </c>
    </row>
    <row r="206" spans="1:7" ht="21">
      <c r="A206" s="199" t="s">
        <v>737</v>
      </c>
      <c r="B206" s="200"/>
      <c r="C206" s="200"/>
      <c r="D206" s="200"/>
      <c r="E206" s="200"/>
      <c r="F206" s="200"/>
      <c r="G206" s="201"/>
    </row>
    <row r="207" spans="1:7" ht="117" customHeight="1">
      <c r="A207" s="99" t="s">
        <v>738</v>
      </c>
      <c r="B207" s="100" t="s">
        <v>739</v>
      </c>
      <c r="C207" s="99" t="s">
        <v>740</v>
      </c>
      <c r="D207" s="100" t="s">
        <v>741</v>
      </c>
      <c r="E207" s="101">
        <v>1</v>
      </c>
      <c r="F207" s="102">
        <v>0.6</v>
      </c>
      <c r="G207" s="99" t="s">
        <v>742</v>
      </c>
    </row>
    <row r="208" spans="1:7" ht="135" customHeight="1">
      <c r="A208" s="99" t="s">
        <v>743</v>
      </c>
      <c r="B208" s="99" t="s">
        <v>744</v>
      </c>
      <c r="C208" s="99" t="s">
        <v>745</v>
      </c>
      <c r="D208" s="99" t="s">
        <v>746</v>
      </c>
      <c r="E208" s="101">
        <v>1</v>
      </c>
      <c r="F208" s="102">
        <v>0.8</v>
      </c>
      <c r="G208" s="99" t="s">
        <v>747</v>
      </c>
    </row>
    <row r="209" spans="1:7" ht="102" customHeight="1">
      <c r="A209" s="99" t="s">
        <v>748</v>
      </c>
      <c r="B209" s="99" t="s">
        <v>749</v>
      </c>
      <c r="C209" s="99" t="s">
        <v>750</v>
      </c>
      <c r="D209" s="99" t="s">
        <v>751</v>
      </c>
      <c r="E209" s="101">
        <v>1</v>
      </c>
      <c r="F209" s="102">
        <v>0.9</v>
      </c>
      <c r="G209" s="99" t="s">
        <v>752</v>
      </c>
    </row>
    <row r="210" spans="1:7" ht="111" customHeight="1">
      <c r="A210" s="99" t="s">
        <v>753</v>
      </c>
      <c r="B210" s="99" t="s">
        <v>754</v>
      </c>
      <c r="C210" s="99" t="s">
        <v>755</v>
      </c>
      <c r="D210" s="99" t="s">
        <v>751</v>
      </c>
      <c r="E210" s="101">
        <v>0.9</v>
      </c>
      <c r="F210" s="102">
        <v>0.9</v>
      </c>
      <c r="G210" s="99" t="s">
        <v>756</v>
      </c>
    </row>
    <row r="211" spans="1:7" ht="105" customHeight="1">
      <c r="A211" s="99" t="s">
        <v>757</v>
      </c>
      <c r="B211" s="99" t="s">
        <v>758</v>
      </c>
      <c r="C211" s="99" t="s">
        <v>759</v>
      </c>
      <c r="D211" s="99" t="s">
        <v>751</v>
      </c>
      <c r="E211" s="101">
        <v>0</v>
      </c>
      <c r="F211" s="102">
        <v>0</v>
      </c>
      <c r="G211" s="99" t="s">
        <v>760</v>
      </c>
    </row>
    <row r="212" spans="1:7" ht="114" customHeight="1">
      <c r="A212" s="99" t="s">
        <v>761</v>
      </c>
      <c r="B212" s="99" t="s">
        <v>762</v>
      </c>
      <c r="C212" s="99" t="s">
        <v>763</v>
      </c>
      <c r="D212" s="99" t="s">
        <v>764</v>
      </c>
      <c r="E212" s="101">
        <v>1</v>
      </c>
      <c r="F212" s="102">
        <v>0.5</v>
      </c>
      <c r="G212" s="99" t="s">
        <v>765</v>
      </c>
    </row>
    <row r="213" spans="1:7" ht="187.5" customHeight="1">
      <c r="A213" s="99" t="s">
        <v>766</v>
      </c>
      <c r="B213" s="99" t="s">
        <v>767</v>
      </c>
      <c r="C213" s="99" t="s">
        <v>768</v>
      </c>
      <c r="D213" s="99" t="s">
        <v>769</v>
      </c>
      <c r="E213" s="101">
        <v>1</v>
      </c>
      <c r="F213" s="102">
        <v>0.1</v>
      </c>
      <c r="G213" s="99" t="s">
        <v>770</v>
      </c>
    </row>
    <row r="214" spans="1:7" ht="222" customHeight="1">
      <c r="A214" s="99" t="s">
        <v>771</v>
      </c>
      <c r="B214" s="99" t="s">
        <v>772</v>
      </c>
      <c r="C214" s="99" t="s">
        <v>773</v>
      </c>
      <c r="D214" s="99" t="s">
        <v>764</v>
      </c>
      <c r="E214" s="101">
        <v>1</v>
      </c>
      <c r="F214" s="102">
        <v>1</v>
      </c>
      <c r="G214" s="99" t="s">
        <v>774</v>
      </c>
    </row>
    <row r="215" spans="1:7" ht="390" customHeight="1">
      <c r="A215" s="99" t="s">
        <v>775</v>
      </c>
      <c r="B215" s="99" t="s">
        <v>776</v>
      </c>
      <c r="C215" s="99" t="s">
        <v>777</v>
      </c>
      <c r="D215" s="99" t="s">
        <v>778</v>
      </c>
      <c r="E215" s="101">
        <v>1</v>
      </c>
      <c r="F215" s="102">
        <v>0.2</v>
      </c>
      <c r="G215" s="99" t="s">
        <v>779</v>
      </c>
    </row>
    <row r="216" spans="1:7" ht="246" customHeight="1">
      <c r="A216" s="99" t="s">
        <v>780</v>
      </c>
      <c r="B216" s="99" t="s">
        <v>781</v>
      </c>
      <c r="C216" s="99" t="s">
        <v>782</v>
      </c>
      <c r="D216" s="99" t="s">
        <v>769</v>
      </c>
      <c r="E216" s="101">
        <v>0.7</v>
      </c>
      <c r="F216" s="102">
        <v>0.1</v>
      </c>
      <c r="G216" s="99" t="s">
        <v>770</v>
      </c>
    </row>
    <row r="217" spans="1:7" ht="265.5" customHeight="1">
      <c r="A217" s="99" t="s">
        <v>783</v>
      </c>
      <c r="B217" s="99" t="s">
        <v>784</v>
      </c>
      <c r="C217" s="99" t="s">
        <v>785</v>
      </c>
      <c r="D217" s="103" t="s">
        <v>786</v>
      </c>
      <c r="E217" s="101">
        <v>0.7</v>
      </c>
      <c r="F217" s="102">
        <v>0.1</v>
      </c>
      <c r="G217" s="99" t="s">
        <v>770</v>
      </c>
    </row>
    <row r="218" spans="1:7" ht="190.5" customHeight="1">
      <c r="A218" s="104" t="s">
        <v>787</v>
      </c>
      <c r="B218" s="104" t="s">
        <v>788</v>
      </c>
      <c r="C218" s="104" t="s">
        <v>789</v>
      </c>
      <c r="D218" s="104" t="s">
        <v>790</v>
      </c>
      <c r="E218" s="105">
        <v>0.4</v>
      </c>
      <c r="F218" s="106" t="s">
        <v>791</v>
      </c>
      <c r="G218" s="104" t="s">
        <v>792</v>
      </c>
    </row>
    <row r="219" spans="1:7" ht="144" customHeight="1">
      <c r="A219" s="107" t="s">
        <v>793</v>
      </c>
      <c r="B219" s="107" t="s">
        <v>794</v>
      </c>
      <c r="C219" s="107" t="s">
        <v>795</v>
      </c>
      <c r="D219" s="107" t="s">
        <v>796</v>
      </c>
      <c r="E219" s="108">
        <v>0.4</v>
      </c>
      <c r="F219" s="109" t="s">
        <v>797</v>
      </c>
      <c r="G219" s="110" t="s">
        <v>798</v>
      </c>
    </row>
    <row r="220" spans="1:7" ht="172.5" customHeight="1">
      <c r="A220" s="107" t="s">
        <v>799</v>
      </c>
      <c r="B220" s="111" t="s">
        <v>800</v>
      </c>
      <c r="C220" s="111" t="s">
        <v>801</v>
      </c>
      <c r="D220" s="111" t="s">
        <v>802</v>
      </c>
      <c r="E220" s="112">
        <v>1</v>
      </c>
      <c r="F220" s="109" t="s">
        <v>803</v>
      </c>
      <c r="G220" s="113" t="s">
        <v>651</v>
      </c>
    </row>
    <row r="221" spans="1:7" ht="118.5" customHeight="1">
      <c r="A221" s="107" t="s">
        <v>804</v>
      </c>
      <c r="B221" s="111" t="s">
        <v>805</v>
      </c>
      <c r="C221" s="111" t="s">
        <v>806</v>
      </c>
      <c r="D221" s="111" t="s">
        <v>802</v>
      </c>
      <c r="E221" s="112">
        <v>1</v>
      </c>
      <c r="F221" s="109" t="s">
        <v>807</v>
      </c>
      <c r="G221" s="113" t="s">
        <v>808</v>
      </c>
    </row>
    <row r="222" spans="1:7" ht="153" customHeight="1">
      <c r="A222" s="114" t="s">
        <v>809</v>
      </c>
      <c r="B222" s="115" t="s">
        <v>810</v>
      </c>
      <c r="C222" s="115" t="s">
        <v>811</v>
      </c>
      <c r="D222" s="115" t="s">
        <v>812</v>
      </c>
      <c r="E222" s="116">
        <v>1</v>
      </c>
      <c r="F222" s="117" t="s">
        <v>813</v>
      </c>
      <c r="G222" s="118" t="s">
        <v>814</v>
      </c>
    </row>
    <row r="223" spans="1:7" ht="280.5" customHeight="1">
      <c r="A223" s="107" t="s">
        <v>815</v>
      </c>
      <c r="B223" s="111" t="s">
        <v>816</v>
      </c>
      <c r="C223" s="111" t="s">
        <v>817</v>
      </c>
      <c r="D223" s="111" t="s">
        <v>802</v>
      </c>
      <c r="E223" s="112">
        <v>1</v>
      </c>
      <c r="F223" s="119" t="s">
        <v>818</v>
      </c>
      <c r="G223" s="113" t="s">
        <v>651</v>
      </c>
    </row>
    <row r="224" spans="1:7" ht="222" customHeight="1">
      <c r="A224" s="107" t="s">
        <v>819</v>
      </c>
      <c r="B224" s="107" t="s">
        <v>820</v>
      </c>
      <c r="C224" s="111" t="s">
        <v>821</v>
      </c>
      <c r="D224" s="111" t="s">
        <v>822</v>
      </c>
      <c r="E224" s="112">
        <v>1</v>
      </c>
      <c r="F224" s="119" t="s">
        <v>823</v>
      </c>
      <c r="G224" s="120" t="s">
        <v>855</v>
      </c>
    </row>
    <row r="225" spans="1:7" ht="219" customHeight="1">
      <c r="A225" s="107" t="s">
        <v>824</v>
      </c>
      <c r="B225" s="107" t="s">
        <v>825</v>
      </c>
      <c r="C225" s="111" t="s">
        <v>826</v>
      </c>
      <c r="D225" s="111" t="s">
        <v>827</v>
      </c>
      <c r="E225" s="112">
        <v>1</v>
      </c>
      <c r="F225" s="119" t="s">
        <v>828</v>
      </c>
      <c r="G225" s="120" t="s">
        <v>829</v>
      </c>
    </row>
    <row r="226" spans="1:7" ht="139.5" customHeight="1">
      <c r="A226" s="107" t="s">
        <v>830</v>
      </c>
      <c r="B226" s="107" t="s">
        <v>831</v>
      </c>
      <c r="C226" s="111" t="s">
        <v>832</v>
      </c>
      <c r="D226" s="111" t="s">
        <v>833</v>
      </c>
      <c r="E226" s="112">
        <v>0.8</v>
      </c>
      <c r="F226" s="119" t="s">
        <v>834</v>
      </c>
      <c r="G226" s="120" t="s">
        <v>835</v>
      </c>
    </row>
    <row r="227" spans="1:7" ht="195" customHeight="1">
      <c r="A227" s="92" t="s">
        <v>836</v>
      </c>
      <c r="B227" s="92" t="s">
        <v>837</v>
      </c>
      <c r="C227" s="205" t="s">
        <v>838</v>
      </c>
      <c r="D227" s="121" t="s">
        <v>839</v>
      </c>
      <c r="E227" s="122">
        <v>1</v>
      </c>
      <c r="F227" s="205" t="s">
        <v>840</v>
      </c>
      <c r="G227" s="92" t="s">
        <v>841</v>
      </c>
    </row>
    <row r="228" spans="1:7" ht="223.5" customHeight="1">
      <c r="A228" s="92" t="s">
        <v>842</v>
      </c>
      <c r="B228" s="92" t="s">
        <v>843</v>
      </c>
      <c r="C228" s="206"/>
      <c r="D228" s="121" t="s">
        <v>844</v>
      </c>
      <c r="E228" s="122">
        <v>0.66</v>
      </c>
      <c r="F228" s="206"/>
      <c r="G228" s="92" t="s">
        <v>841</v>
      </c>
    </row>
    <row r="229" spans="1:7" ht="244.5" customHeight="1">
      <c r="A229" s="92" t="s">
        <v>845</v>
      </c>
      <c r="B229" s="92" t="s">
        <v>846</v>
      </c>
      <c r="C229" s="206"/>
      <c r="D229" s="121" t="s">
        <v>847</v>
      </c>
      <c r="E229" s="122">
        <v>0.66</v>
      </c>
      <c r="F229" s="206"/>
      <c r="G229" s="92" t="s">
        <v>841</v>
      </c>
    </row>
    <row r="230" spans="1:7" ht="202.5" customHeight="1">
      <c r="A230" s="92" t="s">
        <v>848</v>
      </c>
      <c r="B230" s="92" t="s">
        <v>849</v>
      </c>
      <c r="C230" s="206"/>
      <c r="D230" s="121" t="s">
        <v>850</v>
      </c>
      <c r="E230" s="122">
        <v>1</v>
      </c>
      <c r="F230" s="206"/>
      <c r="G230" s="92" t="s">
        <v>851</v>
      </c>
    </row>
    <row r="231" spans="1:7" s="90" customFormat="1" ht="186" customHeight="1">
      <c r="A231" s="92" t="s">
        <v>852</v>
      </c>
      <c r="B231" s="92" t="s">
        <v>853</v>
      </c>
      <c r="C231" s="207"/>
      <c r="D231" s="121" t="s">
        <v>850</v>
      </c>
      <c r="E231" s="122">
        <v>1</v>
      </c>
      <c r="F231" s="207"/>
      <c r="G231" s="92" t="s">
        <v>854</v>
      </c>
    </row>
    <row r="232" spans="1:7" ht="408.75" customHeight="1">
      <c r="A232" s="6"/>
      <c r="B232" s="6"/>
      <c r="C232" s="6"/>
      <c r="D232" s="6"/>
      <c r="E232" s="6"/>
      <c r="F232" s="6"/>
      <c r="G232" s="6"/>
    </row>
    <row r="233" spans="1:7" ht="60" customHeight="1">
      <c r="A233" s="213" t="s">
        <v>87</v>
      </c>
      <c r="B233" s="214"/>
      <c r="C233" s="214"/>
      <c r="D233" s="214"/>
      <c r="E233" s="214"/>
      <c r="F233" s="214"/>
      <c r="G233" s="215"/>
    </row>
    <row r="234" spans="1:7" ht="80.25" customHeight="1">
      <c r="A234" s="29" t="s">
        <v>26</v>
      </c>
      <c r="B234" s="29" t="s">
        <v>27</v>
      </c>
      <c r="C234" s="83" t="s">
        <v>59</v>
      </c>
      <c r="D234" s="30" t="s">
        <v>28</v>
      </c>
      <c r="E234" s="29" t="s">
        <v>29</v>
      </c>
      <c r="F234" s="28" t="s">
        <v>30</v>
      </c>
      <c r="G234" s="29" t="s">
        <v>31</v>
      </c>
    </row>
    <row r="235" spans="1:7" s="4" customFormat="1" ht="156.75" customHeight="1">
      <c r="A235" s="49">
        <v>424548</v>
      </c>
      <c r="B235" s="50" t="s">
        <v>249</v>
      </c>
      <c r="C235" s="51">
        <v>45036</v>
      </c>
      <c r="D235" s="49">
        <v>600000000</v>
      </c>
      <c r="E235" s="52" t="s">
        <v>250</v>
      </c>
      <c r="F235" s="52" t="s">
        <v>251</v>
      </c>
      <c r="G235" s="53" t="s">
        <v>252</v>
      </c>
    </row>
    <row r="236" spans="1:7" s="4" customFormat="1" ht="116.25" customHeight="1">
      <c r="A236" s="49">
        <v>408418</v>
      </c>
      <c r="B236" s="50" t="s">
        <v>253</v>
      </c>
      <c r="C236" s="51">
        <v>45049</v>
      </c>
      <c r="D236" s="49">
        <v>600000000</v>
      </c>
      <c r="E236" s="53" t="s">
        <v>254</v>
      </c>
      <c r="F236" s="52" t="s">
        <v>251</v>
      </c>
      <c r="G236" s="53" t="s">
        <v>255</v>
      </c>
    </row>
    <row r="237" spans="1:7" s="4" customFormat="1" ht="75">
      <c r="A237" s="49">
        <v>429221</v>
      </c>
      <c r="B237" s="50" t="s">
        <v>256</v>
      </c>
      <c r="C237" s="51">
        <v>45056</v>
      </c>
      <c r="D237" s="49">
        <v>14883000</v>
      </c>
      <c r="E237" s="53" t="s">
        <v>257</v>
      </c>
      <c r="F237" s="52" t="s">
        <v>251</v>
      </c>
      <c r="G237" s="53" t="s">
        <v>258</v>
      </c>
    </row>
    <row r="238" spans="1:7" s="4" customFormat="1" ht="102.75" customHeight="1">
      <c r="A238" s="49">
        <v>430158</v>
      </c>
      <c r="B238" s="50" t="s">
        <v>259</v>
      </c>
      <c r="C238" s="51">
        <v>45058</v>
      </c>
      <c r="D238" s="49">
        <v>360000000</v>
      </c>
      <c r="E238" s="53" t="s">
        <v>260</v>
      </c>
      <c r="F238" s="52" t="s">
        <v>261</v>
      </c>
      <c r="G238" s="53" t="s">
        <v>262</v>
      </c>
    </row>
    <row r="239" spans="1:7" s="4" customFormat="1" ht="127.5" customHeight="1">
      <c r="A239" s="49">
        <v>421405</v>
      </c>
      <c r="B239" s="50" t="s">
        <v>263</v>
      </c>
      <c r="C239" s="51">
        <v>45069</v>
      </c>
      <c r="D239" s="49">
        <v>252114200</v>
      </c>
      <c r="E239" s="53" t="s">
        <v>264</v>
      </c>
      <c r="F239" s="52" t="s">
        <v>251</v>
      </c>
      <c r="G239" s="53" t="s">
        <v>265</v>
      </c>
    </row>
    <row r="240" spans="1:7" s="4" customFormat="1" ht="125.25" customHeight="1">
      <c r="A240" s="49">
        <v>421405</v>
      </c>
      <c r="B240" s="50" t="s">
        <v>263</v>
      </c>
      <c r="C240" s="51">
        <v>45069</v>
      </c>
      <c r="D240" s="49">
        <v>56254000</v>
      </c>
      <c r="E240" s="53" t="s">
        <v>266</v>
      </c>
      <c r="F240" s="52" t="s">
        <v>251</v>
      </c>
      <c r="G240" s="53" t="s">
        <v>265</v>
      </c>
    </row>
    <row r="241" spans="1:7" s="4" customFormat="1" ht="105.75" customHeight="1">
      <c r="A241" s="49">
        <v>425397</v>
      </c>
      <c r="B241" s="50" t="s">
        <v>267</v>
      </c>
      <c r="C241" s="51">
        <v>45075</v>
      </c>
      <c r="D241" s="49">
        <v>824000000</v>
      </c>
      <c r="E241" s="53" t="s">
        <v>268</v>
      </c>
      <c r="F241" s="52" t="s">
        <v>251</v>
      </c>
      <c r="G241" s="53" t="s">
        <v>269</v>
      </c>
    </row>
    <row r="242" spans="1:7" s="4" customFormat="1" ht="90">
      <c r="A242" s="49">
        <v>425430</v>
      </c>
      <c r="B242" s="50" t="s">
        <v>270</v>
      </c>
      <c r="C242" s="51">
        <v>45078</v>
      </c>
      <c r="D242" s="49">
        <v>518960000</v>
      </c>
      <c r="E242" s="53" t="s">
        <v>254</v>
      </c>
      <c r="F242" s="52" t="s">
        <v>251</v>
      </c>
      <c r="G242" s="53" t="s">
        <v>271</v>
      </c>
    </row>
    <row r="243" spans="1:7" s="4" customFormat="1" ht="87.75" customHeight="1">
      <c r="A243" s="49">
        <v>429341</v>
      </c>
      <c r="B243" s="50" t="s">
        <v>272</v>
      </c>
      <c r="C243" s="51">
        <v>45091</v>
      </c>
      <c r="D243" s="49">
        <v>1693113282</v>
      </c>
      <c r="E243" s="53" t="s">
        <v>273</v>
      </c>
      <c r="F243" s="52" t="s">
        <v>251</v>
      </c>
      <c r="G243" s="53" t="s">
        <v>274</v>
      </c>
    </row>
    <row r="244" spans="1:7" s="4" customFormat="1" ht="147" customHeight="1">
      <c r="A244" s="49">
        <v>422659</v>
      </c>
      <c r="B244" s="50" t="s">
        <v>275</v>
      </c>
      <c r="C244" s="51">
        <v>45098</v>
      </c>
      <c r="D244" s="49">
        <v>194850000</v>
      </c>
      <c r="E244" s="53" t="s">
        <v>276</v>
      </c>
      <c r="F244" s="52" t="s">
        <v>251</v>
      </c>
      <c r="G244" s="53" t="s">
        <v>277</v>
      </c>
    </row>
    <row r="245" spans="1:7" s="4" customFormat="1" ht="141" customHeight="1">
      <c r="A245" s="49">
        <v>422659</v>
      </c>
      <c r="B245" s="50" t="s">
        <v>275</v>
      </c>
      <c r="C245" s="51">
        <v>45098</v>
      </c>
      <c r="D245" s="49">
        <v>118852800</v>
      </c>
      <c r="E245" s="53" t="s">
        <v>278</v>
      </c>
      <c r="F245" s="52" t="s">
        <v>251</v>
      </c>
      <c r="G245" s="53" t="s">
        <v>277</v>
      </c>
    </row>
    <row r="246" spans="1:7" s="4" customFormat="1" ht="105">
      <c r="A246" s="49">
        <v>422659</v>
      </c>
      <c r="B246" s="50" t="s">
        <v>275</v>
      </c>
      <c r="C246" s="51">
        <v>45098</v>
      </c>
      <c r="D246" s="49">
        <v>82186000</v>
      </c>
      <c r="E246" s="53" t="s">
        <v>279</v>
      </c>
      <c r="F246" s="52" t="s">
        <v>251</v>
      </c>
      <c r="G246" s="53" t="s">
        <v>277</v>
      </c>
    </row>
    <row r="247" spans="1:7" s="4" customFormat="1" ht="147" customHeight="1">
      <c r="A247" s="49">
        <v>422659</v>
      </c>
      <c r="B247" s="50" t="s">
        <v>275</v>
      </c>
      <c r="C247" s="51">
        <v>45098</v>
      </c>
      <c r="D247" s="49">
        <v>38100000</v>
      </c>
      <c r="E247" s="53" t="s">
        <v>280</v>
      </c>
      <c r="F247" s="52" t="s">
        <v>251</v>
      </c>
      <c r="G247" s="53" t="s">
        <v>277</v>
      </c>
    </row>
    <row r="248" spans="1:7" s="4" customFormat="1" ht="75">
      <c r="A248" s="49">
        <v>430937</v>
      </c>
      <c r="B248" s="50" t="s">
        <v>281</v>
      </c>
      <c r="C248" s="51">
        <v>45100</v>
      </c>
      <c r="D248" s="49">
        <v>7551450</v>
      </c>
      <c r="E248" s="53" t="s">
        <v>282</v>
      </c>
      <c r="F248" s="52" t="s">
        <v>251</v>
      </c>
      <c r="G248" s="53" t="s">
        <v>283</v>
      </c>
    </row>
    <row r="249" spans="1:7" s="4" customFormat="1" ht="120" customHeight="1">
      <c r="A249" s="49">
        <v>425499</v>
      </c>
      <c r="B249" s="50" t="s">
        <v>284</v>
      </c>
      <c r="C249" s="51">
        <v>45100</v>
      </c>
      <c r="D249" s="49">
        <v>177577695</v>
      </c>
      <c r="E249" s="53" t="s">
        <v>285</v>
      </c>
      <c r="F249" s="52" t="s">
        <v>251</v>
      </c>
      <c r="G249" s="53" t="s">
        <v>286</v>
      </c>
    </row>
    <row r="250" spans="1:7" s="4" customFormat="1" ht="101.25" customHeight="1">
      <c r="A250" s="49">
        <v>423912</v>
      </c>
      <c r="B250" s="50" t="s">
        <v>287</v>
      </c>
      <c r="C250" s="51">
        <v>45105</v>
      </c>
      <c r="D250" s="49">
        <v>45000000</v>
      </c>
      <c r="E250" s="53" t="s">
        <v>288</v>
      </c>
      <c r="F250" s="53" t="s">
        <v>289</v>
      </c>
      <c r="G250" s="53" t="s">
        <v>290</v>
      </c>
    </row>
    <row r="251" spans="1:7" ht="15.75">
      <c r="A251" s="210" t="s">
        <v>616</v>
      </c>
      <c r="B251" s="211"/>
      <c r="C251" s="211"/>
      <c r="D251" s="211"/>
      <c r="E251" s="211"/>
      <c r="F251" s="211"/>
      <c r="G251" s="211"/>
    </row>
    <row r="252" spans="1:7" ht="30" customHeight="1">
      <c r="A252" s="14"/>
      <c r="B252" s="15"/>
      <c r="C252" s="15"/>
      <c r="D252" s="15"/>
      <c r="E252" s="15"/>
      <c r="F252" s="15"/>
      <c r="G252" s="15"/>
    </row>
    <row r="253" spans="1:7" ht="30" customHeight="1">
      <c r="A253" s="14"/>
      <c r="B253" s="15"/>
      <c r="C253" s="15"/>
      <c r="D253" s="15"/>
      <c r="E253" s="15"/>
      <c r="F253" s="15"/>
      <c r="G253" s="15"/>
    </row>
    <row r="254" spans="1:7" ht="30" customHeight="1">
      <c r="A254" s="14"/>
      <c r="B254" s="15"/>
      <c r="C254" s="15"/>
      <c r="D254" s="15"/>
      <c r="E254" s="15"/>
      <c r="F254" s="15"/>
      <c r="G254" s="15"/>
    </row>
    <row r="255" spans="1:7" ht="30" customHeight="1">
      <c r="A255" s="14"/>
      <c r="B255" s="15"/>
      <c r="C255" s="15"/>
      <c r="D255" s="15"/>
      <c r="E255" s="15"/>
      <c r="F255" s="15"/>
      <c r="G255" s="15"/>
    </row>
    <row r="256" spans="1:7" ht="30" customHeight="1">
      <c r="A256" s="14"/>
      <c r="B256" s="15"/>
      <c r="C256" s="15"/>
      <c r="D256" s="15"/>
      <c r="E256" s="15"/>
      <c r="F256" s="15"/>
      <c r="G256" s="15"/>
    </row>
    <row r="257" spans="1:8" ht="30" customHeight="1">
      <c r="A257" s="14"/>
      <c r="B257" s="15"/>
      <c r="C257" s="15"/>
      <c r="D257" s="15"/>
      <c r="E257" s="15"/>
      <c r="F257" s="15"/>
      <c r="G257" s="15"/>
    </row>
    <row r="258" spans="1:8" ht="30" customHeight="1">
      <c r="A258" s="14"/>
      <c r="B258" s="15"/>
      <c r="C258" s="15"/>
      <c r="D258" s="15"/>
      <c r="E258" s="15"/>
      <c r="F258" s="15"/>
      <c r="G258" s="15"/>
    </row>
    <row r="259" spans="1:8" ht="30" customHeight="1">
      <c r="A259" s="14"/>
      <c r="B259" s="15"/>
      <c r="C259" s="15"/>
      <c r="D259" s="15"/>
      <c r="E259" s="15"/>
      <c r="F259" s="15"/>
      <c r="G259" s="15"/>
    </row>
    <row r="260" spans="1:8" ht="30" customHeight="1">
      <c r="A260" s="14"/>
      <c r="B260" s="15"/>
      <c r="C260" s="15"/>
      <c r="D260" s="15"/>
      <c r="E260" s="15"/>
      <c r="F260" s="15"/>
      <c r="G260" s="15"/>
    </row>
    <row r="261" spans="1:8" ht="30" customHeight="1">
      <c r="A261" s="14"/>
      <c r="B261" s="15"/>
      <c r="C261" s="15"/>
      <c r="D261" s="15"/>
      <c r="E261" s="15"/>
      <c r="F261" s="15"/>
      <c r="G261" s="15"/>
    </row>
    <row r="262" spans="1:8" ht="30" customHeight="1">
      <c r="A262" s="14"/>
      <c r="B262" s="15"/>
      <c r="C262" s="15"/>
      <c r="D262" s="15"/>
      <c r="E262" s="15"/>
      <c r="F262" s="15"/>
      <c r="G262" s="15"/>
    </row>
    <row r="263" spans="1:8" ht="30" customHeight="1">
      <c r="A263" s="14"/>
      <c r="B263" s="15"/>
      <c r="C263" s="15"/>
      <c r="D263" s="15"/>
      <c r="E263" s="15"/>
      <c r="F263" s="15"/>
      <c r="G263" s="15"/>
    </row>
    <row r="264" spans="1:8" ht="58.5" customHeight="1">
      <c r="A264" s="213" t="s">
        <v>88</v>
      </c>
      <c r="B264" s="214"/>
      <c r="C264" s="214"/>
      <c r="D264" s="214"/>
      <c r="E264" s="214"/>
      <c r="F264" s="214"/>
      <c r="G264" s="214"/>
      <c r="H264" s="215"/>
    </row>
    <row r="265" spans="1:8" ht="83.25" customHeight="1">
      <c r="A265" s="308" t="s">
        <v>81</v>
      </c>
      <c r="B265" s="309"/>
      <c r="C265" s="29" t="s">
        <v>19</v>
      </c>
      <c r="D265" s="29" t="s">
        <v>32</v>
      </c>
      <c r="E265" s="29" t="s">
        <v>291</v>
      </c>
      <c r="F265" s="29" t="s">
        <v>292</v>
      </c>
      <c r="G265" s="27" t="s">
        <v>293</v>
      </c>
      <c r="H265" s="27" t="s">
        <v>33</v>
      </c>
    </row>
    <row r="266" spans="1:8" ht="46.5" customHeight="1">
      <c r="A266" s="138">
        <v>100</v>
      </c>
      <c r="B266" s="52"/>
      <c r="C266" s="57" t="s">
        <v>130</v>
      </c>
      <c r="D266" s="54">
        <f>SUM(D267:D271)</f>
        <v>167390265239</v>
      </c>
      <c r="E266" s="54">
        <f>SUM(E267:E271)</f>
        <v>36820080530</v>
      </c>
      <c r="F266" s="54">
        <f>SUM(F267:F271)</f>
        <v>37498319893</v>
      </c>
      <c r="G266" s="54">
        <f t="shared" ref="G266:G273" si="0">+D266-E266-F266</f>
        <v>93071864816</v>
      </c>
      <c r="H266" s="320" t="s">
        <v>131</v>
      </c>
    </row>
    <row r="267" spans="1:8" ht="15" customHeight="1">
      <c r="A267" s="139"/>
      <c r="B267" s="52">
        <v>110</v>
      </c>
      <c r="C267" s="55" t="s">
        <v>132</v>
      </c>
      <c r="D267" s="56">
        <v>104713080056</v>
      </c>
      <c r="E267" s="56">
        <v>23339387190</v>
      </c>
      <c r="F267" s="56">
        <v>23477253907</v>
      </c>
      <c r="G267" s="56">
        <f t="shared" si="0"/>
        <v>57896438959</v>
      </c>
      <c r="H267" s="321"/>
    </row>
    <row r="268" spans="1:8" ht="30">
      <c r="A268" s="139"/>
      <c r="B268" s="52">
        <v>120</v>
      </c>
      <c r="C268" s="55" t="s">
        <v>133</v>
      </c>
      <c r="D268" s="56">
        <v>2835600000</v>
      </c>
      <c r="E268" s="56">
        <v>632400000</v>
      </c>
      <c r="F268" s="56">
        <v>626973334</v>
      </c>
      <c r="G268" s="56">
        <f t="shared" si="0"/>
        <v>1576226666</v>
      </c>
      <c r="H268" s="321"/>
    </row>
    <row r="269" spans="1:8" ht="30">
      <c r="A269" s="139"/>
      <c r="B269" s="52">
        <v>130</v>
      </c>
      <c r="C269" s="55" t="s">
        <v>134</v>
      </c>
      <c r="D269" s="56">
        <v>36501445952</v>
      </c>
      <c r="E269" s="56">
        <v>7497331179</v>
      </c>
      <c r="F269" s="56">
        <v>8446190625</v>
      </c>
      <c r="G269" s="56">
        <f t="shared" si="0"/>
        <v>20557924148</v>
      </c>
      <c r="H269" s="321"/>
    </row>
    <row r="270" spans="1:8">
      <c r="A270" s="139"/>
      <c r="B270" s="52">
        <v>140</v>
      </c>
      <c r="C270" s="55" t="s">
        <v>135</v>
      </c>
      <c r="D270" s="56">
        <v>20271448765</v>
      </c>
      <c r="E270" s="56">
        <v>4595120715</v>
      </c>
      <c r="F270" s="56">
        <v>4527506082</v>
      </c>
      <c r="G270" s="56">
        <f t="shared" si="0"/>
        <v>11148821968</v>
      </c>
      <c r="H270" s="321"/>
    </row>
    <row r="271" spans="1:8" ht="15" customHeight="1">
      <c r="A271" s="140"/>
      <c r="B271" s="52">
        <v>190</v>
      </c>
      <c r="C271" s="55" t="s">
        <v>136</v>
      </c>
      <c r="D271" s="56">
        <v>3068690466</v>
      </c>
      <c r="E271" s="56">
        <v>755841446</v>
      </c>
      <c r="F271" s="56">
        <v>420395945</v>
      </c>
      <c r="G271" s="56">
        <f t="shared" si="0"/>
        <v>1892453075</v>
      </c>
      <c r="H271" s="321"/>
    </row>
    <row r="272" spans="1:8" ht="43.5" customHeight="1">
      <c r="A272" s="138">
        <v>200</v>
      </c>
      <c r="B272" s="52"/>
      <c r="C272" s="57" t="s">
        <v>137</v>
      </c>
      <c r="D272" s="54">
        <f>SUM(D273:D280)</f>
        <v>87246713927</v>
      </c>
      <c r="E272" s="54">
        <f>SUM(E273:E280)</f>
        <v>2251717498</v>
      </c>
      <c r="F272" s="54">
        <f>SUM(F273:F280)</f>
        <v>17197878038</v>
      </c>
      <c r="G272" s="54">
        <f t="shared" si="0"/>
        <v>67797118391</v>
      </c>
      <c r="H272" s="321"/>
    </row>
    <row r="273" spans="1:8" ht="15" customHeight="1">
      <c r="A273" s="139"/>
      <c r="B273" s="52">
        <v>210</v>
      </c>
      <c r="C273" s="55" t="s">
        <v>138</v>
      </c>
      <c r="D273" s="56">
        <v>8343588133</v>
      </c>
      <c r="E273" s="56">
        <v>998122893</v>
      </c>
      <c r="F273" s="56">
        <v>1710712124</v>
      </c>
      <c r="G273" s="56">
        <f t="shared" si="0"/>
        <v>5634753116</v>
      </c>
      <c r="H273" s="321"/>
    </row>
    <row r="274" spans="1:8" ht="15" customHeight="1">
      <c r="A274" s="139"/>
      <c r="B274" s="52">
        <v>220</v>
      </c>
      <c r="C274" s="55" t="s">
        <v>139</v>
      </c>
      <c r="D274" s="56">
        <v>387934600</v>
      </c>
      <c r="E274" s="56">
        <v>1655910</v>
      </c>
      <c r="F274" s="56">
        <v>21834096</v>
      </c>
      <c r="G274" s="56">
        <f t="shared" ref="G274:G280" si="1">+D274-E274-F274</f>
        <v>364444594</v>
      </c>
      <c r="H274" s="321"/>
    </row>
    <row r="275" spans="1:8" ht="15" customHeight="1">
      <c r="A275" s="139"/>
      <c r="B275" s="52">
        <v>230</v>
      </c>
      <c r="C275" s="55" t="s">
        <v>140</v>
      </c>
      <c r="D275" s="56">
        <f>2819918988+310868515</f>
        <v>3130787503</v>
      </c>
      <c r="E275" s="56">
        <v>358651063</v>
      </c>
      <c r="F275" s="56">
        <v>1100180299</v>
      </c>
      <c r="G275" s="56">
        <f t="shared" si="1"/>
        <v>1671956141</v>
      </c>
      <c r="H275" s="321"/>
    </row>
    <row r="276" spans="1:8" ht="45" customHeight="1">
      <c r="A276" s="139"/>
      <c r="B276" s="52">
        <v>240</v>
      </c>
      <c r="C276" s="55" t="s">
        <v>141</v>
      </c>
      <c r="D276" s="56">
        <f>51780760539-330757500</f>
        <v>51450003039</v>
      </c>
      <c r="E276" s="56">
        <v>508764809</v>
      </c>
      <c r="F276" s="56">
        <v>8794390229</v>
      </c>
      <c r="G276" s="56">
        <f t="shared" si="1"/>
        <v>42146848001</v>
      </c>
      <c r="H276" s="321"/>
    </row>
    <row r="277" spans="1:8" ht="15" customHeight="1">
      <c r="A277" s="139"/>
      <c r="B277" s="52">
        <v>250</v>
      </c>
      <c r="C277" s="55" t="s">
        <v>142</v>
      </c>
      <c r="D277" s="56">
        <v>3293100000</v>
      </c>
      <c r="E277" s="56">
        <v>0</v>
      </c>
      <c r="F277" s="56">
        <v>1852910456</v>
      </c>
      <c r="G277" s="56">
        <f t="shared" si="1"/>
        <v>1440189544</v>
      </c>
      <c r="H277" s="321"/>
    </row>
    <row r="278" spans="1:8" ht="30">
      <c r="A278" s="139"/>
      <c r="B278" s="52">
        <v>260</v>
      </c>
      <c r="C278" s="55" t="s">
        <v>143</v>
      </c>
      <c r="D278" s="56">
        <f>18194743002+142500000</f>
        <v>18337243002</v>
      </c>
      <c r="E278" s="56">
        <v>360228280</v>
      </c>
      <c r="F278" s="56">
        <v>3370779279</v>
      </c>
      <c r="G278" s="56">
        <f t="shared" si="1"/>
        <v>14606235443</v>
      </c>
      <c r="H278" s="321"/>
    </row>
    <row r="279" spans="1:8" ht="15" customHeight="1">
      <c r="A279" s="139"/>
      <c r="B279" s="52">
        <v>280</v>
      </c>
      <c r="C279" s="55" t="s">
        <v>144</v>
      </c>
      <c r="D279" s="56">
        <f>988100000-461705350</f>
        <v>526394650</v>
      </c>
      <c r="E279" s="56">
        <v>24294543</v>
      </c>
      <c r="F279" s="56">
        <v>52171819</v>
      </c>
      <c r="G279" s="56">
        <f t="shared" si="1"/>
        <v>449928288</v>
      </c>
      <c r="H279" s="321"/>
    </row>
    <row r="280" spans="1:8" ht="30" customHeight="1">
      <c r="A280" s="140"/>
      <c r="B280" s="52">
        <v>290</v>
      </c>
      <c r="C280" s="55" t="s">
        <v>145</v>
      </c>
      <c r="D280" s="56">
        <v>1777663000</v>
      </c>
      <c r="E280" s="56">
        <v>0</v>
      </c>
      <c r="F280" s="56">
        <v>294899736</v>
      </c>
      <c r="G280" s="56">
        <f t="shared" si="1"/>
        <v>1482763264</v>
      </c>
      <c r="H280" s="321"/>
    </row>
    <row r="281" spans="1:8" ht="59.25" customHeight="1">
      <c r="A281" s="138">
        <v>300</v>
      </c>
      <c r="B281" s="52"/>
      <c r="C281" s="57" t="s">
        <v>146</v>
      </c>
      <c r="D281" s="54">
        <f>SUM(D282:D288)</f>
        <v>12512796517</v>
      </c>
      <c r="E281" s="54">
        <f>SUM(E282:E288)</f>
        <v>603314886</v>
      </c>
      <c r="F281" s="54">
        <f>SUM(F282:F288)</f>
        <v>2804540194</v>
      </c>
      <c r="G281" s="54">
        <f>+D281-E281-F281</f>
        <v>9104941437</v>
      </c>
      <c r="H281" s="321"/>
    </row>
    <row r="282" spans="1:8" ht="15" customHeight="1">
      <c r="A282" s="139"/>
      <c r="B282" s="52">
        <v>310</v>
      </c>
      <c r="C282" s="55" t="s">
        <v>147</v>
      </c>
      <c r="D282" s="56">
        <f>253469000-20000000</f>
        <v>233469000</v>
      </c>
      <c r="E282" s="56">
        <v>26985074</v>
      </c>
      <c r="F282" s="56">
        <v>37059544</v>
      </c>
      <c r="G282" s="56">
        <f>+D282-E282-F282</f>
        <v>169424382</v>
      </c>
      <c r="H282" s="321"/>
    </row>
    <row r="283" spans="1:8">
      <c r="A283" s="139"/>
      <c r="B283" s="52">
        <v>320</v>
      </c>
      <c r="C283" s="55" t="s">
        <v>148</v>
      </c>
      <c r="D283" s="56">
        <v>823282500</v>
      </c>
      <c r="E283" s="56">
        <v>0</v>
      </c>
      <c r="F283" s="56">
        <v>385266164</v>
      </c>
      <c r="G283" s="56">
        <f t="shared" ref="G283:G288" si="2">+D283-E283-F283</f>
        <v>438016336</v>
      </c>
      <c r="H283" s="321"/>
    </row>
    <row r="284" spans="1:8" ht="30">
      <c r="A284" s="139"/>
      <c r="B284" s="52">
        <v>330</v>
      </c>
      <c r="C284" s="55" t="s">
        <v>149</v>
      </c>
      <c r="D284" s="56">
        <f>611070699+27388985</f>
        <v>638459684</v>
      </c>
      <c r="E284" s="56">
        <v>26637616</v>
      </c>
      <c r="F284" s="56">
        <v>175754265</v>
      </c>
      <c r="G284" s="56">
        <f t="shared" si="2"/>
        <v>436067803</v>
      </c>
      <c r="H284" s="321"/>
    </row>
    <row r="285" spans="1:8" ht="30">
      <c r="A285" s="139"/>
      <c r="B285" s="52">
        <v>340</v>
      </c>
      <c r="C285" s="55" t="s">
        <v>150</v>
      </c>
      <c r="D285" s="56">
        <f>5285987858+193685420</f>
        <v>5479673278</v>
      </c>
      <c r="E285" s="56">
        <v>79624168</v>
      </c>
      <c r="F285" s="56">
        <v>1235576214</v>
      </c>
      <c r="G285" s="56">
        <f t="shared" si="2"/>
        <v>4164472896</v>
      </c>
      <c r="H285" s="321"/>
    </row>
    <row r="286" spans="1:8" ht="30" customHeight="1">
      <c r="A286" s="139"/>
      <c r="B286" s="52">
        <v>350</v>
      </c>
      <c r="C286" s="55" t="s">
        <v>151</v>
      </c>
      <c r="D286" s="56">
        <v>1042406577</v>
      </c>
      <c r="E286" s="56">
        <v>24802013</v>
      </c>
      <c r="F286" s="56">
        <v>34647824</v>
      </c>
      <c r="G286" s="56">
        <f t="shared" si="2"/>
        <v>982956740</v>
      </c>
      <c r="H286" s="321"/>
    </row>
    <row r="287" spans="1:8" ht="15" customHeight="1">
      <c r="A287" s="139"/>
      <c r="B287" s="52">
        <v>360</v>
      </c>
      <c r="C287" s="55" t="s">
        <v>152</v>
      </c>
      <c r="D287" s="56">
        <v>2462766522</v>
      </c>
      <c r="E287" s="56">
        <v>401236557</v>
      </c>
      <c r="F287" s="56">
        <v>870628230</v>
      </c>
      <c r="G287" s="56">
        <f t="shared" si="2"/>
        <v>1190901735</v>
      </c>
      <c r="H287" s="321"/>
    </row>
    <row r="288" spans="1:8" ht="15" customHeight="1">
      <c r="A288" s="140"/>
      <c r="B288" s="52">
        <v>390</v>
      </c>
      <c r="C288" s="55" t="s">
        <v>153</v>
      </c>
      <c r="D288" s="56">
        <f>2714100356-881361400</f>
        <v>1832738956</v>
      </c>
      <c r="E288" s="56">
        <v>44029458</v>
      </c>
      <c r="F288" s="56">
        <v>65607953</v>
      </c>
      <c r="G288" s="56">
        <f t="shared" si="2"/>
        <v>1723101545</v>
      </c>
      <c r="H288" s="321"/>
    </row>
    <row r="289" spans="1:8" ht="33" customHeight="1">
      <c r="A289" s="138">
        <v>500</v>
      </c>
      <c r="B289" s="52"/>
      <c r="C289" s="57" t="s">
        <v>154</v>
      </c>
      <c r="D289" s="54">
        <f>SUM(D290:D296)</f>
        <v>86105394412</v>
      </c>
      <c r="E289" s="54">
        <f>SUM(E290:E296)</f>
        <v>1985279970</v>
      </c>
      <c r="F289" s="54">
        <f>SUM(F290:F296)</f>
        <v>7023225465</v>
      </c>
      <c r="G289" s="54">
        <f>+D289-E289-F289</f>
        <v>77096888977</v>
      </c>
      <c r="H289" s="321"/>
    </row>
    <row r="290" spans="1:8" ht="15" customHeight="1">
      <c r="A290" s="139"/>
      <c r="B290" s="52">
        <v>510</v>
      </c>
      <c r="C290" s="55" t="s">
        <v>155</v>
      </c>
      <c r="D290" s="56">
        <v>150000000</v>
      </c>
      <c r="E290" s="56">
        <v>0</v>
      </c>
      <c r="F290" s="56">
        <v>0</v>
      </c>
      <c r="G290" s="56">
        <f>+D290-E290-F290</f>
        <v>150000000</v>
      </c>
      <c r="H290" s="321"/>
    </row>
    <row r="291" spans="1:8">
      <c r="A291" s="139"/>
      <c r="B291" s="52">
        <v>520</v>
      </c>
      <c r="C291" s="55" t="s">
        <v>156</v>
      </c>
      <c r="D291" s="56">
        <f>29990497085+3018814580</f>
        <v>33009311665</v>
      </c>
      <c r="E291" s="56">
        <v>1899578334</v>
      </c>
      <c r="F291" s="56">
        <v>688718916</v>
      </c>
      <c r="G291" s="56">
        <f t="shared" ref="G291:G296" si="3">+D291-E291-F291</f>
        <v>30421014415</v>
      </c>
      <c r="H291" s="321"/>
    </row>
    <row r="292" spans="1:8" ht="45" customHeight="1">
      <c r="A292" s="139"/>
      <c r="B292" s="52">
        <v>530</v>
      </c>
      <c r="C292" s="55" t="s">
        <v>157</v>
      </c>
      <c r="D292" s="56">
        <f>36074778900-1449433250</f>
        <v>34625345650</v>
      </c>
      <c r="E292" s="56">
        <v>85701636</v>
      </c>
      <c r="F292" s="56">
        <v>5845826772</v>
      </c>
      <c r="G292" s="56">
        <f t="shared" si="3"/>
        <v>28693817242</v>
      </c>
      <c r="H292" s="321"/>
    </row>
    <row r="293" spans="1:8" ht="30" customHeight="1">
      <c r="A293" s="139"/>
      <c r="B293" s="52">
        <v>540</v>
      </c>
      <c r="C293" s="55" t="s">
        <v>158</v>
      </c>
      <c r="D293" s="56">
        <f>12523537097+300000000</f>
        <v>12823537097</v>
      </c>
      <c r="E293" s="56">
        <v>0</v>
      </c>
      <c r="F293" s="56">
        <v>334134322</v>
      </c>
      <c r="G293" s="56">
        <f t="shared" si="3"/>
        <v>12489402775</v>
      </c>
      <c r="H293" s="321"/>
    </row>
    <row r="294" spans="1:8" ht="30" customHeight="1">
      <c r="A294" s="139"/>
      <c r="B294" s="52">
        <v>550</v>
      </c>
      <c r="C294" s="55" t="s">
        <v>159</v>
      </c>
      <c r="D294" s="56">
        <v>150000000</v>
      </c>
      <c r="E294" s="56">
        <v>0</v>
      </c>
      <c r="F294" s="56">
        <v>0</v>
      </c>
      <c r="G294" s="56">
        <f t="shared" si="3"/>
        <v>150000000</v>
      </c>
      <c r="H294" s="321"/>
    </row>
    <row r="295" spans="1:8" ht="30">
      <c r="A295" s="139"/>
      <c r="B295" s="52">
        <v>570</v>
      </c>
      <c r="C295" s="55" t="s">
        <v>160</v>
      </c>
      <c r="D295" s="56">
        <v>4697200000</v>
      </c>
      <c r="E295" s="56">
        <v>0</v>
      </c>
      <c r="F295" s="56">
        <v>154545455</v>
      </c>
      <c r="G295" s="56">
        <f t="shared" si="3"/>
        <v>4542654545</v>
      </c>
      <c r="H295" s="321"/>
    </row>
    <row r="296" spans="1:8" ht="30" customHeight="1">
      <c r="A296" s="140"/>
      <c r="B296" s="52">
        <v>590</v>
      </c>
      <c r="C296" s="55" t="s">
        <v>161</v>
      </c>
      <c r="D296" s="56">
        <f>1500000000-850000000</f>
        <v>650000000</v>
      </c>
      <c r="E296" s="56">
        <v>0</v>
      </c>
      <c r="F296" s="56">
        <v>0</v>
      </c>
      <c r="G296" s="56">
        <f t="shared" si="3"/>
        <v>650000000</v>
      </c>
      <c r="H296" s="321"/>
    </row>
    <row r="297" spans="1:8" ht="45.75" customHeight="1">
      <c r="A297" s="138">
        <v>800</v>
      </c>
      <c r="B297" s="52"/>
      <c r="C297" s="57" t="s">
        <v>162</v>
      </c>
      <c r="D297" s="54">
        <f>SUM(D298:D300)</f>
        <v>27166716048</v>
      </c>
      <c r="E297" s="54">
        <f>SUM(E298:E300)</f>
        <v>4677577463</v>
      </c>
      <c r="F297" s="54">
        <f>SUM(F298:F300)</f>
        <v>6614949449</v>
      </c>
      <c r="G297" s="54">
        <f t="shared" ref="G297:G304" si="4">+D297-E297-F297</f>
        <v>15874189136</v>
      </c>
      <c r="H297" s="321"/>
    </row>
    <row r="298" spans="1:8" ht="45" customHeight="1">
      <c r="A298" s="139"/>
      <c r="B298" s="52">
        <v>810</v>
      </c>
      <c r="C298" s="55" t="s">
        <v>163</v>
      </c>
      <c r="D298" s="56">
        <v>18000000000</v>
      </c>
      <c r="E298" s="56">
        <v>3600000000</v>
      </c>
      <c r="F298" s="56">
        <v>5400000000</v>
      </c>
      <c r="G298" s="56">
        <f t="shared" si="4"/>
        <v>9000000000</v>
      </c>
      <c r="H298" s="321"/>
    </row>
    <row r="299" spans="1:8" ht="30" customHeight="1">
      <c r="A299" s="139"/>
      <c r="B299" s="52">
        <v>840</v>
      </c>
      <c r="C299" s="55" t="s">
        <v>164</v>
      </c>
      <c r="D299" s="56">
        <v>2932954000</v>
      </c>
      <c r="E299" s="56">
        <v>207799992</v>
      </c>
      <c r="F299" s="56">
        <v>292483140</v>
      </c>
      <c r="G299" s="56">
        <f t="shared" si="4"/>
        <v>2432670868</v>
      </c>
      <c r="H299" s="321"/>
    </row>
    <row r="300" spans="1:8" ht="30" customHeight="1">
      <c r="A300" s="140"/>
      <c r="B300" s="52">
        <v>850</v>
      </c>
      <c r="C300" s="55" t="s">
        <v>165</v>
      </c>
      <c r="D300" s="56">
        <v>6233762048</v>
      </c>
      <c r="E300" s="56">
        <v>869777471</v>
      </c>
      <c r="F300" s="56">
        <v>922466309</v>
      </c>
      <c r="G300" s="56">
        <f t="shared" si="4"/>
        <v>4441518268</v>
      </c>
      <c r="H300" s="321"/>
    </row>
    <row r="301" spans="1:8" ht="36" customHeight="1">
      <c r="A301" s="138">
        <v>900</v>
      </c>
      <c r="B301" s="52"/>
      <c r="C301" s="57" t="s">
        <v>166</v>
      </c>
      <c r="D301" s="54">
        <f>SUM(D302:D303)</f>
        <v>3572200000</v>
      </c>
      <c r="E301" s="54">
        <f>SUM(E302:E303)</f>
        <v>45406272</v>
      </c>
      <c r="F301" s="54">
        <f>SUM(F302:F303)</f>
        <v>268873875</v>
      </c>
      <c r="G301" s="54">
        <f t="shared" si="4"/>
        <v>3257919853</v>
      </c>
      <c r="H301" s="321"/>
    </row>
    <row r="302" spans="1:8" ht="30" customHeight="1">
      <c r="A302" s="139"/>
      <c r="B302" s="52">
        <v>910</v>
      </c>
      <c r="C302" s="55" t="s">
        <v>167</v>
      </c>
      <c r="D302" s="56">
        <v>3372200000</v>
      </c>
      <c r="E302" s="56">
        <v>45406272</v>
      </c>
      <c r="F302" s="56">
        <v>238504062</v>
      </c>
      <c r="G302" s="56">
        <f t="shared" si="4"/>
        <v>3088289666</v>
      </c>
      <c r="H302" s="321"/>
    </row>
    <row r="303" spans="1:8" ht="45" customHeight="1">
      <c r="A303" s="140"/>
      <c r="B303" s="52">
        <v>920</v>
      </c>
      <c r="C303" s="55" t="s">
        <v>168</v>
      </c>
      <c r="D303" s="56">
        <v>200000000</v>
      </c>
      <c r="E303" s="56">
        <v>0</v>
      </c>
      <c r="F303" s="56">
        <v>30369813</v>
      </c>
      <c r="G303" s="56">
        <f t="shared" si="4"/>
        <v>169630187</v>
      </c>
      <c r="H303" s="321"/>
    </row>
    <row r="304" spans="1:8" ht="51.75" customHeight="1">
      <c r="A304" s="317" t="s">
        <v>169</v>
      </c>
      <c r="B304" s="318"/>
      <c r="C304" s="319"/>
      <c r="D304" s="80">
        <f>+D266+D272+D281+D289+D297+D301</f>
        <v>383994086143</v>
      </c>
      <c r="E304" s="80">
        <f>+E266+E272+E281+E289+E297+E301</f>
        <v>46383376619</v>
      </c>
      <c r="F304" s="80">
        <f>+F301+F297+F289+F281+F272+F266</f>
        <v>71407786914</v>
      </c>
      <c r="G304" s="80">
        <f t="shared" si="4"/>
        <v>266202922610</v>
      </c>
      <c r="H304" s="322"/>
    </row>
    <row r="305" spans="1:8" ht="15.75">
      <c r="A305" s="278" t="s">
        <v>599</v>
      </c>
      <c r="B305" s="279"/>
      <c r="C305" s="279"/>
      <c r="D305" s="279"/>
      <c r="E305" s="279"/>
      <c r="F305" s="279"/>
      <c r="G305" s="279"/>
      <c r="H305" s="280"/>
    </row>
    <row r="306" spans="1:8" ht="15.75">
      <c r="A306" s="14"/>
      <c r="B306" s="15"/>
      <c r="C306" s="15"/>
      <c r="D306" s="15"/>
      <c r="E306" s="15"/>
      <c r="F306" s="15"/>
      <c r="G306" s="15"/>
    </row>
    <row r="307" spans="1:8" ht="15.75">
      <c r="A307" s="14"/>
      <c r="B307" s="15"/>
      <c r="C307" s="15"/>
      <c r="D307" s="15"/>
      <c r="E307" s="15"/>
      <c r="F307" s="15"/>
      <c r="G307" s="15"/>
    </row>
    <row r="308" spans="1:8" ht="15.75">
      <c r="A308" s="14"/>
      <c r="B308" s="15"/>
      <c r="C308" s="15"/>
      <c r="D308" s="15"/>
      <c r="E308" s="15"/>
      <c r="F308" s="15"/>
      <c r="G308" s="15"/>
    </row>
    <row r="309" spans="1:8" ht="15.75">
      <c r="A309" s="14"/>
      <c r="B309" s="15"/>
      <c r="C309" s="15"/>
      <c r="D309" s="15"/>
      <c r="E309" s="15"/>
      <c r="F309" s="15"/>
      <c r="G309" s="15"/>
    </row>
    <row r="310" spans="1:8" ht="15.75">
      <c r="A310" s="14"/>
      <c r="B310" s="15"/>
      <c r="C310" s="15"/>
      <c r="D310" s="15"/>
      <c r="E310" s="15"/>
      <c r="F310" s="15"/>
      <c r="G310" s="15"/>
    </row>
    <row r="311" spans="1:8" ht="15.75">
      <c r="A311" s="14"/>
      <c r="B311" s="15"/>
      <c r="C311" s="15"/>
      <c r="D311" s="15"/>
      <c r="E311" s="15"/>
      <c r="F311" s="15"/>
      <c r="G311" s="15"/>
    </row>
    <row r="312" spans="1:8" ht="15.75">
      <c r="A312" s="14"/>
      <c r="B312" s="15"/>
      <c r="C312" s="15"/>
      <c r="D312" s="15"/>
      <c r="E312" s="15"/>
      <c r="F312" s="15"/>
      <c r="G312" s="15"/>
    </row>
    <row r="313" spans="1:8" ht="15.75">
      <c r="A313" s="14"/>
      <c r="B313" s="15"/>
      <c r="C313" s="15"/>
      <c r="D313" s="15"/>
      <c r="E313" s="15"/>
      <c r="F313" s="15"/>
      <c r="G313" s="15"/>
    </row>
    <row r="314" spans="1:8" ht="15.75">
      <c r="A314" s="14"/>
      <c r="B314" s="15"/>
      <c r="C314" s="15"/>
      <c r="D314" s="15"/>
      <c r="E314" s="15"/>
      <c r="F314" s="15"/>
      <c r="G314" s="15"/>
    </row>
    <row r="315" spans="1:8" ht="15.75">
      <c r="A315" s="14"/>
      <c r="B315" s="15"/>
      <c r="C315" s="15"/>
      <c r="D315" s="15"/>
      <c r="E315" s="15"/>
      <c r="F315" s="15"/>
      <c r="G315" s="15"/>
    </row>
    <row r="316" spans="1:8" ht="15.75">
      <c r="A316" s="14"/>
      <c r="B316" s="15"/>
      <c r="C316" s="15"/>
      <c r="D316" s="15"/>
      <c r="E316" s="15"/>
      <c r="F316" s="15"/>
      <c r="G316" s="15"/>
    </row>
    <row r="317" spans="1:8" ht="15.75">
      <c r="A317" s="14"/>
      <c r="B317" s="15"/>
      <c r="C317" s="15"/>
      <c r="D317" s="15"/>
      <c r="E317" s="15"/>
      <c r="F317" s="15"/>
      <c r="G317" s="15"/>
    </row>
    <row r="318" spans="1:8" ht="15.75">
      <c r="A318" s="14"/>
      <c r="B318" s="15"/>
      <c r="C318" s="15"/>
      <c r="D318" s="15"/>
      <c r="E318" s="15"/>
      <c r="F318" s="15"/>
      <c r="G318" s="15"/>
    </row>
    <row r="319" spans="1:8" ht="15.75">
      <c r="A319" s="14"/>
      <c r="B319" s="15"/>
      <c r="C319" s="15"/>
      <c r="D319" s="15"/>
      <c r="E319" s="15"/>
      <c r="F319" s="15"/>
      <c r="G319" s="15"/>
    </row>
    <row r="320" spans="1:8" ht="15.75">
      <c r="A320" s="14"/>
      <c r="B320" s="15"/>
      <c r="C320" s="15"/>
      <c r="D320" s="15"/>
      <c r="E320" s="15"/>
      <c r="F320" s="15"/>
      <c r="G320" s="15"/>
    </row>
    <row r="321" spans="1:7" ht="15.75">
      <c r="A321" s="14"/>
      <c r="B321" s="15"/>
      <c r="C321" s="15"/>
      <c r="D321" s="15"/>
      <c r="E321" s="15"/>
      <c r="F321" s="15"/>
      <c r="G321" s="15"/>
    </row>
    <row r="322" spans="1:7" ht="15.75">
      <c r="A322" s="14"/>
      <c r="B322" s="15"/>
      <c r="C322" s="15"/>
      <c r="D322" s="15"/>
      <c r="E322" s="15"/>
      <c r="F322" s="15"/>
      <c r="G322" s="15"/>
    </row>
    <row r="323" spans="1:7" ht="15.75">
      <c r="A323" s="14"/>
      <c r="B323" s="15"/>
      <c r="C323" s="15"/>
      <c r="D323" s="15"/>
      <c r="E323" s="15"/>
      <c r="F323" s="15"/>
      <c r="G323" s="15"/>
    </row>
    <row r="324" spans="1:7" ht="15.75">
      <c r="A324" s="14"/>
      <c r="B324" s="15"/>
      <c r="C324" s="15"/>
      <c r="D324" s="15"/>
      <c r="E324" s="15"/>
      <c r="F324" s="15"/>
      <c r="G324" s="15"/>
    </row>
    <row r="325" spans="1:7" ht="15.75">
      <c r="A325" s="14"/>
      <c r="B325" s="15"/>
      <c r="C325" s="15"/>
      <c r="D325" s="15"/>
      <c r="E325" s="15"/>
      <c r="F325" s="15"/>
      <c r="G325" s="15"/>
    </row>
    <row r="326" spans="1:7" ht="15.75">
      <c r="A326" s="14"/>
      <c r="B326" s="15"/>
      <c r="C326" s="15"/>
      <c r="D326" s="15"/>
      <c r="E326" s="15"/>
      <c r="F326" s="15"/>
      <c r="G326" s="15"/>
    </row>
    <row r="327" spans="1:7" ht="15.75">
      <c r="A327" s="14"/>
      <c r="B327" s="15"/>
      <c r="C327" s="15"/>
      <c r="D327" s="15"/>
      <c r="E327" s="15"/>
      <c r="F327" s="15"/>
      <c r="G327" s="15"/>
    </row>
    <row r="328" spans="1:7" ht="15.75">
      <c r="A328" s="14"/>
      <c r="B328" s="15"/>
      <c r="C328" s="15"/>
      <c r="D328" s="15"/>
      <c r="E328" s="15"/>
      <c r="F328" s="15"/>
      <c r="G328" s="15"/>
    </row>
    <row r="329" spans="1:7" ht="15.75">
      <c r="A329" s="14"/>
      <c r="B329" s="15"/>
      <c r="C329" s="15"/>
      <c r="D329" s="15"/>
      <c r="E329" s="15"/>
      <c r="F329" s="15"/>
      <c r="G329" s="15"/>
    </row>
    <row r="330" spans="1:7" ht="18.75">
      <c r="A330" s="212" t="s">
        <v>89</v>
      </c>
      <c r="B330" s="212"/>
      <c r="C330" s="212"/>
      <c r="D330" s="212"/>
      <c r="E330" s="212"/>
      <c r="F330" s="212"/>
      <c r="G330" s="212"/>
    </row>
    <row r="331" spans="1:7" ht="16.5">
      <c r="A331" s="226" t="s">
        <v>35</v>
      </c>
      <c r="B331" s="226"/>
      <c r="C331" s="226"/>
      <c r="D331" s="226"/>
      <c r="E331" s="226"/>
      <c r="F331" s="226"/>
      <c r="G331" s="226"/>
    </row>
    <row r="332" spans="1:7" ht="56.25" customHeight="1">
      <c r="A332" s="27" t="s">
        <v>18</v>
      </c>
      <c r="B332" s="27" t="s">
        <v>36</v>
      </c>
      <c r="C332" s="239" t="s">
        <v>19</v>
      </c>
      <c r="D332" s="239"/>
      <c r="E332" s="239" t="s">
        <v>37</v>
      </c>
      <c r="F332" s="239"/>
      <c r="G332" s="27" t="s">
        <v>38</v>
      </c>
    </row>
    <row r="333" spans="1:7" ht="45" customHeight="1">
      <c r="A333" s="58">
        <v>1</v>
      </c>
      <c r="B333" s="58" t="s">
        <v>202</v>
      </c>
      <c r="C333" s="216" t="s">
        <v>203</v>
      </c>
      <c r="D333" s="217"/>
      <c r="E333" s="216" t="s">
        <v>105</v>
      </c>
      <c r="F333" s="217"/>
      <c r="G333" s="59" t="s">
        <v>204</v>
      </c>
    </row>
    <row r="334" spans="1:7" ht="39" customHeight="1">
      <c r="A334" s="58">
        <v>2</v>
      </c>
      <c r="B334" s="58" t="s">
        <v>205</v>
      </c>
      <c r="C334" s="216" t="s">
        <v>206</v>
      </c>
      <c r="D334" s="217"/>
      <c r="E334" s="216" t="s">
        <v>207</v>
      </c>
      <c r="F334" s="217"/>
      <c r="G334" s="59" t="s">
        <v>603</v>
      </c>
    </row>
    <row r="335" spans="1:7" ht="53.25" customHeight="1">
      <c r="A335" s="58">
        <v>3</v>
      </c>
      <c r="B335" s="58" t="s">
        <v>856</v>
      </c>
      <c r="C335" s="216" t="s">
        <v>208</v>
      </c>
      <c r="D335" s="217"/>
      <c r="E335" s="216" t="s">
        <v>308</v>
      </c>
      <c r="F335" s="217"/>
      <c r="G335" s="59" t="s">
        <v>603</v>
      </c>
    </row>
    <row r="336" spans="1:7" s="4" customFormat="1" ht="58.5" customHeight="1">
      <c r="A336" s="60">
        <v>4</v>
      </c>
      <c r="B336" s="58" t="s">
        <v>307</v>
      </c>
      <c r="C336" s="216" t="s">
        <v>209</v>
      </c>
      <c r="D336" s="217"/>
      <c r="E336" s="216" t="s">
        <v>309</v>
      </c>
      <c r="F336" s="217"/>
      <c r="G336" s="61" t="s">
        <v>603</v>
      </c>
    </row>
    <row r="337" spans="1:7" ht="66" customHeight="1">
      <c r="A337" s="60">
        <v>5</v>
      </c>
      <c r="B337" s="61" t="s">
        <v>210</v>
      </c>
      <c r="C337" s="216" t="s">
        <v>211</v>
      </c>
      <c r="D337" s="217"/>
      <c r="E337" s="216" t="s">
        <v>104</v>
      </c>
      <c r="F337" s="217"/>
      <c r="G337" s="61" t="s">
        <v>603</v>
      </c>
    </row>
    <row r="338" spans="1:7" ht="45">
      <c r="A338" s="37">
        <f t="shared" ref="A338:A342" si="5">A337+1</f>
        <v>6</v>
      </c>
      <c r="B338" s="37" t="s">
        <v>518</v>
      </c>
      <c r="C338" s="160" t="s">
        <v>208</v>
      </c>
      <c r="D338" s="160"/>
      <c r="E338" s="208" t="s">
        <v>308</v>
      </c>
      <c r="F338" s="209"/>
      <c r="G338" s="37" t="s">
        <v>519</v>
      </c>
    </row>
    <row r="339" spans="1:7" ht="58.5" customHeight="1">
      <c r="A339" s="37">
        <f t="shared" si="5"/>
        <v>7</v>
      </c>
      <c r="B339" s="37" t="s">
        <v>520</v>
      </c>
      <c r="C339" s="160" t="s">
        <v>209</v>
      </c>
      <c r="D339" s="160"/>
      <c r="E339" s="208" t="s">
        <v>309</v>
      </c>
      <c r="F339" s="209"/>
      <c r="G339" s="37" t="s">
        <v>519</v>
      </c>
    </row>
    <row r="340" spans="1:7" ht="84" customHeight="1">
      <c r="A340" s="37">
        <f t="shared" si="5"/>
        <v>8</v>
      </c>
      <c r="B340" s="37" t="s">
        <v>521</v>
      </c>
      <c r="C340" s="208" t="s">
        <v>522</v>
      </c>
      <c r="D340" s="209"/>
      <c r="E340" s="208" t="s">
        <v>523</v>
      </c>
      <c r="F340" s="209"/>
      <c r="G340" s="37" t="s">
        <v>524</v>
      </c>
    </row>
    <row r="341" spans="1:7" ht="79.5" customHeight="1">
      <c r="A341" s="37">
        <f t="shared" si="5"/>
        <v>9</v>
      </c>
      <c r="B341" s="37" t="s">
        <v>525</v>
      </c>
      <c r="C341" s="208" t="s">
        <v>522</v>
      </c>
      <c r="D341" s="209"/>
      <c r="E341" s="368" t="s">
        <v>523</v>
      </c>
      <c r="F341" s="209"/>
      <c r="G341" s="37" t="s">
        <v>526</v>
      </c>
    </row>
    <row r="342" spans="1:7" ht="51" customHeight="1">
      <c r="A342" s="37">
        <f t="shared" si="5"/>
        <v>10</v>
      </c>
      <c r="B342" s="37" t="s">
        <v>527</v>
      </c>
      <c r="C342" s="160" t="s">
        <v>528</v>
      </c>
      <c r="D342" s="160"/>
      <c r="E342" s="160" t="s">
        <v>529</v>
      </c>
      <c r="F342" s="160"/>
      <c r="G342" s="37" t="s">
        <v>530</v>
      </c>
    </row>
    <row r="343" spans="1:7" ht="51" customHeight="1">
      <c r="A343" s="123">
        <v>11</v>
      </c>
      <c r="B343" s="379" t="s">
        <v>527</v>
      </c>
      <c r="C343" s="380" t="s">
        <v>528</v>
      </c>
      <c r="D343" s="209"/>
      <c r="E343" s="380" t="s">
        <v>529</v>
      </c>
      <c r="F343" s="209"/>
      <c r="G343" s="379" t="s">
        <v>857</v>
      </c>
    </row>
    <row r="344" spans="1:7" ht="95.25" customHeight="1">
      <c r="A344" s="123">
        <v>12</v>
      </c>
      <c r="B344" s="123" t="str">
        <f>'[3]PRIMER TRIMESTRE 2023'!B267</f>
        <v xml:space="preserve">Transparencia Activa </v>
      </c>
      <c r="C344" s="208" t="str">
        <f>'[3]PRIMER TRIMESTRE 2023'!C267</f>
        <v>Cumplimiento de la Ley N° 5189/2014 Que establece la obligatoriedad de la provisión de Información en el uso de recursos públicos sobre remuneraciones y otras retribuciones asignadas al servidor público de la República del Paraguay</v>
      </c>
      <c r="D344" s="209"/>
      <c r="E344" s="208" t="str">
        <f>'[3]PRIMER TRIMESTRE 2023'!E267</f>
        <v xml:space="preserve">Unidad de Transparencia y Anticorrupción </v>
      </c>
      <c r="F344" s="209"/>
      <c r="G344" s="123" t="str">
        <f>'[3]PRIMER TRIMESTRE 2023'!G267</f>
        <v>http://www.dinac.gov.py/v3/index.php/transparencia-y-anticorrupcion-dinac/informacion-publica-ley-5189-2014</v>
      </c>
    </row>
    <row r="345" spans="1:7" ht="90.75" customHeight="1">
      <c r="A345" s="123">
        <v>13</v>
      </c>
      <c r="B345" s="123" t="str">
        <f>'[3]PRIMER TRIMESTRE 2023'!B268</f>
        <v xml:space="preserve">Transparencia Activa </v>
      </c>
      <c r="C345" s="208" t="str">
        <f>'[3]PRIMER TRIMESTRE 2023'!C268</f>
        <v>Cumplimiento de la Ley N° 5282/2014 De Libre Acceso Ciudadano a la Información Pública y Transparencia Gubernamental</v>
      </c>
      <c r="D345" s="209"/>
      <c r="E345" s="208" t="str">
        <f>'[3]PRIMER TRIMESTRE 2023'!E268</f>
        <v xml:space="preserve">Unidad de Transparencia y Anticorrupción </v>
      </c>
      <c r="F345" s="209"/>
      <c r="G345" s="123" t="str">
        <f>'[3]PRIMER TRIMESTRE 2023'!G268</f>
        <v>http://www.dinac.gov.py/v3/index.php/transparencia-y-anticorrupcion-dinac/ley-5282-14-art-8-acceso-a-la-informacion-publica</v>
      </c>
    </row>
    <row r="346" spans="1:7" ht="84.75" customHeight="1">
      <c r="A346" s="123">
        <v>14</v>
      </c>
      <c r="B346" s="123" t="str">
        <f>'[3]PRIMER TRIMESTRE 2023'!B269</f>
        <v>Transparencia Pasiva</v>
      </c>
      <c r="C346" s="208" t="str">
        <f>'[3]PRIMER TRIMESTRE 2023'!C269</f>
        <v>Portal Unificado de Acceso a la Información Pública - Ley 5282/2014</v>
      </c>
      <c r="D346" s="209"/>
      <c r="E346" s="208" t="str">
        <f>'[3]PRIMER TRIMESTRE 2023'!E269</f>
        <v xml:space="preserve">Unidad de Transparencia y Anticorrupción </v>
      </c>
      <c r="F346" s="209"/>
      <c r="G346" s="123" t="str">
        <f>'[3]PRIMER TRIMESTRE 2023'!G269</f>
        <v>https://informacionpublica.paraguay.gov.py/portal/#!/buscar_informacion#busqueda</v>
      </c>
    </row>
    <row r="347" spans="1:7" ht="123" customHeight="1">
      <c r="A347" s="123">
        <v>15</v>
      </c>
      <c r="B347" s="123" t="str">
        <f>'[3]PRIMER TRIMESTRE 2023'!B270</f>
        <v>Encuesta de Participación de Satisfacción de Informes de Rendición de Cuentas al Ciudadano</v>
      </c>
      <c r="C347" s="208" t="str">
        <f>'[3]PRIMER TRIMESTRE 2023'!C270</f>
        <v xml:space="preserve">Mecanismos de Participación Ciudadana en el marco de la implementación del Componente de Rendición de Cuentas al Ciudadano </v>
      </c>
      <c r="D347" s="209"/>
      <c r="E347" s="208" t="str">
        <f>'[3]PRIMER TRIMESTRE 2023'!E270</f>
        <v xml:space="preserve">Unidad de Transparencia y Anticorrupción - Coordinación General de Tecnología de la Información y Comunicación </v>
      </c>
      <c r="F347" s="209"/>
      <c r="G347" s="123" t="str">
        <f>'[3]PRIMER TRIMESTRE 2023'!G270</f>
        <v>http://www.dinac.gov.py/v3/index.php/transparencia-y-anticorrupcion-dinac/participacion-ciudadana/item/2248-encuesta-de-participacion-ciudadana</v>
      </c>
    </row>
    <row r="348" spans="1:7" ht="117" customHeight="1">
      <c r="A348" s="123">
        <v>16</v>
      </c>
      <c r="B348" s="123" t="str">
        <f>'[3]PRIMER TRIMESTRE 2023'!B271</f>
        <v xml:space="preserve">Denuncias contra funcionarios públicos y personal dependiente de la DINAC </v>
      </c>
      <c r="C348" s="208" t="str">
        <f>'[3]PRIMER TRIMESTRE 2023'!C271</f>
        <v xml:space="preserve">Mecanismos de Participación Ciudadana en el marco de la implementación del Componente de Denuncias e Investigación Preliminar </v>
      </c>
      <c r="D348" s="209"/>
      <c r="E348" s="208" t="str">
        <f>'[3]PRIMER TRIMESTRE 2023'!E271</f>
        <v xml:space="preserve">Unidad de Transparencia y Anticorrupción </v>
      </c>
      <c r="F348" s="209"/>
      <c r="G348" s="123" t="str">
        <f>'[3]PRIMER TRIMESTRE 2023'!G271</f>
        <v>http://www.dinac.gov.py/v3/index.php/transparencia-y-anticorrupcion-dinac/participacion-ciudadana/item/2252-portal-de-denuncias-de-anticorrupcion</v>
      </c>
    </row>
    <row r="349" spans="1:7" ht="72" customHeight="1">
      <c r="A349" s="123">
        <v>17</v>
      </c>
      <c r="B349" s="123" t="str">
        <f>'[3]PRIMER TRIMESTRE 2023'!B272</f>
        <v xml:space="preserve">Buzón de Quejas y Sugerencias de la DINAC </v>
      </c>
      <c r="C349" s="208" t="str">
        <f>'[3]PRIMER TRIMESTRE 2023'!C272</f>
        <v xml:space="preserve">Mecanismos de Participación Ciudadana </v>
      </c>
      <c r="D349" s="209"/>
      <c r="E349" s="208" t="str">
        <f>'[3]PRIMER TRIMESTRE 2023'!E272</f>
        <v xml:space="preserve">Secretaría General </v>
      </c>
      <c r="F349" s="209"/>
      <c r="G349" s="123" t="str">
        <f>'[3]PRIMER TRIMESTRE 2023'!G272</f>
        <v>Documentación Administrativa</v>
      </c>
    </row>
    <row r="350" spans="1:7" ht="15.75">
      <c r="A350" s="6"/>
      <c r="B350" s="6"/>
      <c r="C350" s="6"/>
      <c r="D350" s="6"/>
      <c r="E350" s="6"/>
      <c r="F350" s="6"/>
      <c r="G350" s="6"/>
    </row>
    <row r="351" spans="1:7" ht="60" customHeight="1">
      <c r="A351" s="303" t="s">
        <v>82</v>
      </c>
      <c r="B351" s="304"/>
      <c r="C351" s="304"/>
      <c r="D351" s="304"/>
      <c r="E351" s="304"/>
      <c r="F351" s="304"/>
      <c r="G351" s="305"/>
    </row>
    <row r="352" spans="1:7" ht="41.25" customHeight="1">
      <c r="A352" s="306" t="s">
        <v>65</v>
      </c>
      <c r="B352" s="307"/>
      <c r="C352" s="143" t="s">
        <v>19</v>
      </c>
      <c r="D352" s="145"/>
      <c r="E352" s="81" t="s">
        <v>58</v>
      </c>
      <c r="F352" s="143" t="s">
        <v>66</v>
      </c>
      <c r="G352" s="145"/>
    </row>
    <row r="353" spans="1:7" ht="44.25" customHeight="1">
      <c r="A353" s="313" t="s">
        <v>220</v>
      </c>
      <c r="B353" s="314"/>
      <c r="C353" s="263" t="s">
        <v>221</v>
      </c>
      <c r="D353" s="264"/>
      <c r="E353" s="62" t="s">
        <v>222</v>
      </c>
      <c r="F353" s="369" t="s">
        <v>223</v>
      </c>
      <c r="G353" s="314"/>
    </row>
    <row r="354" spans="1:7" ht="36" customHeight="1">
      <c r="A354" s="315" t="s">
        <v>585</v>
      </c>
      <c r="B354" s="316"/>
      <c r="C354" s="315" t="s">
        <v>586</v>
      </c>
      <c r="D354" s="316"/>
      <c r="E354" s="63" t="s">
        <v>587</v>
      </c>
      <c r="F354" s="366" t="s">
        <v>222</v>
      </c>
      <c r="G354" s="367"/>
    </row>
    <row r="355" spans="1:7" ht="30.75" customHeight="1">
      <c r="A355" s="210"/>
      <c r="B355" s="211"/>
      <c r="C355" s="211"/>
      <c r="D355" s="211"/>
      <c r="E355" s="211"/>
      <c r="F355" s="211"/>
      <c r="G355" s="211"/>
    </row>
    <row r="356" spans="1:7" ht="15.75">
      <c r="A356" s="7"/>
      <c r="B356" s="8"/>
      <c r="C356" s="8"/>
      <c r="D356" s="8"/>
      <c r="E356" s="8"/>
      <c r="F356" s="8"/>
      <c r="G356" s="8"/>
    </row>
    <row r="357" spans="1:7" ht="49.5" customHeight="1">
      <c r="A357" s="226" t="s">
        <v>98</v>
      </c>
      <c r="B357" s="226"/>
      <c r="C357" s="226"/>
      <c r="D357" s="226"/>
      <c r="E357" s="226"/>
      <c r="F357" s="226"/>
      <c r="G357" s="226"/>
    </row>
    <row r="358" spans="1:7" ht="105" customHeight="1">
      <c r="A358" s="82" t="s">
        <v>73</v>
      </c>
      <c r="B358" s="82" t="s">
        <v>97</v>
      </c>
      <c r="C358" s="27" t="s">
        <v>96</v>
      </c>
      <c r="D358" s="239" t="s">
        <v>72</v>
      </c>
      <c r="E358" s="239"/>
      <c r="F358" s="239"/>
      <c r="G358" s="29" t="s">
        <v>34</v>
      </c>
    </row>
    <row r="359" spans="1:7" ht="115.5" customHeight="1">
      <c r="A359" s="152">
        <v>367</v>
      </c>
      <c r="B359" s="152">
        <v>128</v>
      </c>
      <c r="C359" s="152">
        <v>237</v>
      </c>
      <c r="D359" s="154" t="s">
        <v>605</v>
      </c>
      <c r="E359" s="155"/>
      <c r="F359" s="156"/>
      <c r="G359" s="23" t="s">
        <v>582</v>
      </c>
    </row>
    <row r="360" spans="1:7" ht="409.5" customHeight="1">
      <c r="A360" s="153"/>
      <c r="B360" s="153"/>
      <c r="C360" s="153"/>
      <c r="D360" s="157"/>
      <c r="E360" s="158"/>
      <c r="F360" s="159"/>
      <c r="G360" s="23" t="s">
        <v>583</v>
      </c>
    </row>
    <row r="361" spans="1:7" ht="19.5" customHeight="1">
      <c r="A361" s="370" t="s">
        <v>606</v>
      </c>
      <c r="B361" s="371"/>
      <c r="C361" s="371"/>
      <c r="D361" s="371"/>
      <c r="E361" s="371"/>
      <c r="F361" s="371"/>
      <c r="G361" s="372"/>
    </row>
    <row r="362" spans="1:7" s="12" customFormat="1" ht="15.75">
      <c r="A362" s="276" t="s">
        <v>607</v>
      </c>
      <c r="B362" s="277"/>
      <c r="C362" s="277"/>
      <c r="D362" s="277"/>
      <c r="E362" s="277"/>
      <c r="F362" s="277"/>
      <c r="G362" s="277"/>
    </row>
    <row r="363" spans="1:7" s="12" customFormat="1" ht="31.5" customHeight="1">
      <c r="A363" s="9"/>
      <c r="B363" s="10"/>
      <c r="C363" s="10"/>
      <c r="D363" s="10"/>
      <c r="E363" s="10"/>
      <c r="F363" s="10"/>
      <c r="G363" s="11"/>
    </row>
    <row r="364" spans="1:7" s="12" customFormat="1" ht="47.25" customHeight="1">
      <c r="A364" s="323" t="s">
        <v>93</v>
      </c>
      <c r="B364" s="324"/>
      <c r="C364" s="324"/>
      <c r="D364" s="324"/>
      <c r="E364" s="324"/>
      <c r="F364" s="324"/>
      <c r="G364" s="325"/>
    </row>
    <row r="365" spans="1:7" s="12" customFormat="1" ht="32.25" customHeight="1">
      <c r="A365" s="310" t="s">
        <v>94</v>
      </c>
      <c r="B365" s="311"/>
      <c r="C365" s="311"/>
      <c r="D365" s="311"/>
      <c r="E365" s="311"/>
      <c r="F365" s="311"/>
      <c r="G365" s="312"/>
    </row>
    <row r="366" spans="1:7" s="12" customFormat="1" ht="15.75">
      <c r="A366" s="143" t="s">
        <v>74</v>
      </c>
      <c r="B366" s="145"/>
      <c r="C366" s="141" t="s">
        <v>75</v>
      </c>
      <c r="D366" s="142"/>
      <c r="E366" s="143" t="s">
        <v>66</v>
      </c>
      <c r="F366" s="144"/>
      <c r="G366" s="145"/>
    </row>
    <row r="367" spans="1:7" s="12" customFormat="1">
      <c r="A367" s="64">
        <v>1</v>
      </c>
      <c r="B367" s="65"/>
      <c r="C367" s="284" t="s">
        <v>216</v>
      </c>
      <c r="D367" s="285"/>
      <c r="E367" s="283" t="s">
        <v>217</v>
      </c>
      <c r="F367" s="231"/>
      <c r="G367" s="232"/>
    </row>
    <row r="368" spans="1:7" s="12" customFormat="1">
      <c r="A368" s="64">
        <v>2</v>
      </c>
      <c r="B368" s="65"/>
      <c r="C368" s="284" t="s">
        <v>218</v>
      </c>
      <c r="D368" s="285"/>
      <c r="E368" s="283" t="s">
        <v>219</v>
      </c>
      <c r="F368" s="378"/>
      <c r="G368" s="285"/>
    </row>
    <row r="369" spans="1:7" s="12" customFormat="1" ht="21">
      <c r="A369" s="356" t="s">
        <v>608</v>
      </c>
      <c r="B369" s="357"/>
      <c r="C369" s="357"/>
      <c r="D369" s="357"/>
      <c r="E369" s="357"/>
      <c r="F369" s="357"/>
      <c r="G369" s="358"/>
    </row>
    <row r="370" spans="1:7" s="12" customFormat="1" ht="112.5" customHeight="1">
      <c r="A370" s="66">
        <v>1</v>
      </c>
      <c r="B370" s="67" t="s">
        <v>368</v>
      </c>
      <c r="C370" s="332" t="s">
        <v>379</v>
      </c>
      <c r="D370" s="333"/>
      <c r="E370" s="283" t="s">
        <v>369</v>
      </c>
      <c r="F370" s="334"/>
      <c r="G370" s="333"/>
    </row>
    <row r="371" spans="1:7" s="12" customFormat="1" ht="85.5" customHeight="1">
      <c r="A371" s="66">
        <f>A370+1</f>
        <v>2</v>
      </c>
      <c r="B371" s="67" t="s">
        <v>370</v>
      </c>
      <c r="C371" s="332" t="s">
        <v>371</v>
      </c>
      <c r="D371" s="333"/>
      <c r="E371" s="283" t="s">
        <v>372</v>
      </c>
      <c r="F371" s="334"/>
      <c r="G371" s="333"/>
    </row>
    <row r="372" spans="1:7" s="12" customFormat="1" ht="160.5" customHeight="1">
      <c r="A372" s="66">
        <f>A371+1</f>
        <v>3</v>
      </c>
      <c r="B372" s="67" t="s">
        <v>373</v>
      </c>
      <c r="C372" s="332" t="s">
        <v>374</v>
      </c>
      <c r="D372" s="333"/>
      <c r="E372" s="283" t="s">
        <v>375</v>
      </c>
      <c r="F372" s="334"/>
      <c r="G372" s="333"/>
    </row>
    <row r="373" spans="1:7" s="12" customFormat="1" ht="117" customHeight="1">
      <c r="A373" s="66">
        <f>A372+1</f>
        <v>4</v>
      </c>
      <c r="B373" s="67" t="s">
        <v>376</v>
      </c>
      <c r="C373" s="332" t="s">
        <v>377</v>
      </c>
      <c r="D373" s="333"/>
      <c r="E373" s="283" t="s">
        <v>378</v>
      </c>
      <c r="F373" s="334"/>
      <c r="G373" s="333"/>
    </row>
    <row r="374" spans="1:7" s="12" customFormat="1" ht="21">
      <c r="A374" s="356" t="s">
        <v>517</v>
      </c>
      <c r="B374" s="357"/>
      <c r="C374" s="357"/>
      <c r="D374" s="357"/>
      <c r="E374" s="357"/>
      <c r="F374" s="357"/>
      <c r="G374" s="358"/>
    </row>
    <row r="375" spans="1:7" s="12" customFormat="1" ht="48.75" customHeight="1">
      <c r="A375" s="68">
        <v>1</v>
      </c>
      <c r="B375" s="68" t="s">
        <v>514</v>
      </c>
      <c r="C375" s="373" t="s">
        <v>515</v>
      </c>
      <c r="D375" s="374"/>
      <c r="E375" s="375" t="s">
        <v>516</v>
      </c>
      <c r="F375" s="376"/>
      <c r="G375" s="377"/>
    </row>
    <row r="376" spans="1:7" s="12" customFormat="1" ht="21">
      <c r="A376" s="356" t="s">
        <v>620</v>
      </c>
      <c r="B376" s="357"/>
      <c r="C376" s="357"/>
      <c r="D376" s="357"/>
      <c r="E376" s="357"/>
      <c r="F376" s="357"/>
      <c r="G376" s="358"/>
    </row>
    <row r="377" spans="1:7" s="12" customFormat="1" ht="48.75" customHeight="1">
      <c r="A377" s="69">
        <v>5</v>
      </c>
      <c r="B377" s="69"/>
      <c r="C377" s="359" t="s">
        <v>731</v>
      </c>
      <c r="D377" s="360"/>
      <c r="E377" s="70"/>
      <c r="F377" s="71"/>
      <c r="G377" s="72"/>
    </row>
    <row r="378" spans="1:7" s="12" customFormat="1" ht="48.75" customHeight="1">
      <c r="A378" s="69">
        <v>1</v>
      </c>
      <c r="B378" s="69"/>
      <c r="C378" s="359" t="s">
        <v>732</v>
      </c>
      <c r="D378" s="360"/>
      <c r="E378" s="361" t="s">
        <v>733</v>
      </c>
      <c r="F378" s="362"/>
      <c r="G378" s="363"/>
    </row>
    <row r="379" spans="1:7" s="12" customFormat="1" ht="48.75" customHeight="1">
      <c r="A379" s="69">
        <v>1</v>
      </c>
      <c r="B379" s="69"/>
      <c r="C379" s="359" t="s">
        <v>734</v>
      </c>
      <c r="D379" s="360"/>
      <c r="E379" s="364" t="s">
        <v>735</v>
      </c>
      <c r="F379" s="365"/>
      <c r="G379" s="360"/>
    </row>
    <row r="380" spans="1:7" ht="38.25" customHeight="1">
      <c r="A380" s="338" t="s">
        <v>736</v>
      </c>
      <c r="B380" s="277"/>
      <c r="C380" s="277"/>
      <c r="D380" s="277"/>
      <c r="E380" s="277"/>
      <c r="F380" s="277"/>
      <c r="G380" s="277"/>
    </row>
    <row r="381" spans="1:7" ht="15.75">
      <c r="A381" s="5"/>
      <c r="B381" s="6"/>
      <c r="C381" s="6"/>
      <c r="D381" s="6"/>
      <c r="E381" s="6"/>
      <c r="F381" s="6"/>
      <c r="G381" s="6"/>
    </row>
    <row r="382" spans="1:7" ht="60" customHeight="1">
      <c r="A382" s="226" t="s">
        <v>90</v>
      </c>
      <c r="B382" s="226"/>
      <c r="C382" s="226"/>
      <c r="D382" s="226"/>
      <c r="E382" s="226"/>
      <c r="F382" s="226"/>
      <c r="G382" s="226"/>
    </row>
    <row r="383" spans="1:7" ht="60" customHeight="1">
      <c r="A383" s="27" t="s">
        <v>67</v>
      </c>
      <c r="B383" s="27" t="s">
        <v>68</v>
      </c>
      <c r="C383" s="239" t="s">
        <v>71</v>
      </c>
      <c r="D383" s="239"/>
      <c r="E383" s="27" t="s">
        <v>69</v>
      </c>
      <c r="F383" s="239" t="s">
        <v>70</v>
      </c>
      <c r="G383" s="239"/>
    </row>
    <row r="384" spans="1:7" ht="409.6" customHeight="1">
      <c r="A384" s="42" t="s">
        <v>584</v>
      </c>
      <c r="B384" s="42" t="s">
        <v>610</v>
      </c>
      <c r="C384" s="339" t="s">
        <v>609</v>
      </c>
      <c r="D384" s="340"/>
      <c r="E384" s="87" t="s">
        <v>611</v>
      </c>
      <c r="F384" s="341" t="s">
        <v>612</v>
      </c>
      <c r="G384" s="342"/>
    </row>
    <row r="385" spans="1:7" ht="15.75">
      <c r="A385" s="210" t="s">
        <v>599</v>
      </c>
      <c r="B385" s="211"/>
      <c r="C385" s="211"/>
      <c r="D385" s="211"/>
      <c r="E385" s="211"/>
      <c r="F385" s="211"/>
      <c r="G385" s="211"/>
    </row>
    <row r="386" spans="1:7" ht="15.75">
      <c r="A386" s="13"/>
      <c r="B386" s="13"/>
      <c r="C386" s="13"/>
      <c r="D386" s="13"/>
      <c r="E386" s="2"/>
      <c r="F386" s="2"/>
      <c r="G386" s="2"/>
    </row>
    <row r="387" spans="1:7" ht="46.5" customHeight="1">
      <c r="A387" s="268" t="s">
        <v>95</v>
      </c>
      <c r="B387" s="344"/>
      <c r="C387" s="344"/>
      <c r="D387" s="344"/>
      <c r="E387" s="344"/>
      <c r="F387" s="344"/>
      <c r="G387" s="344"/>
    </row>
    <row r="388" spans="1:7" ht="35.25" customHeight="1">
      <c r="A388" s="226" t="s">
        <v>100</v>
      </c>
      <c r="B388" s="226"/>
      <c r="C388" s="226"/>
      <c r="D388" s="226"/>
      <c r="E388" s="226"/>
      <c r="F388" s="226"/>
      <c r="G388" s="226"/>
    </row>
    <row r="389" spans="1:7" ht="47.25" customHeight="1">
      <c r="A389" s="27" t="s">
        <v>39</v>
      </c>
      <c r="B389" s="27" t="s">
        <v>40</v>
      </c>
      <c r="C389" s="239" t="s">
        <v>19</v>
      </c>
      <c r="D389" s="239"/>
      <c r="E389" s="27" t="s">
        <v>41</v>
      </c>
      <c r="F389" s="239" t="s">
        <v>60</v>
      </c>
      <c r="G389" s="239"/>
    </row>
    <row r="390" spans="1:7">
      <c r="A390" s="73">
        <v>15180</v>
      </c>
      <c r="B390" s="74">
        <v>45054</v>
      </c>
      <c r="C390" s="235" t="s">
        <v>224</v>
      </c>
      <c r="D390" s="235"/>
      <c r="E390" s="75" t="s">
        <v>225</v>
      </c>
      <c r="F390" s="241" t="s">
        <v>226</v>
      </c>
      <c r="G390" s="232"/>
    </row>
    <row r="391" spans="1:7">
      <c r="A391" s="76">
        <v>15229</v>
      </c>
      <c r="B391" s="77">
        <v>45067</v>
      </c>
      <c r="C391" s="235" t="s">
        <v>224</v>
      </c>
      <c r="D391" s="235"/>
      <c r="E391" s="75" t="s">
        <v>225</v>
      </c>
      <c r="F391" s="241" t="s">
        <v>227</v>
      </c>
      <c r="G391" s="232"/>
    </row>
    <row r="392" spans="1:7">
      <c r="A392" s="76">
        <v>15289</v>
      </c>
      <c r="B392" s="77">
        <v>45079</v>
      </c>
      <c r="C392" s="235" t="s">
        <v>224</v>
      </c>
      <c r="D392" s="235"/>
      <c r="E392" s="75" t="s">
        <v>225</v>
      </c>
      <c r="F392" s="241" t="s">
        <v>228</v>
      </c>
      <c r="G392" s="232"/>
    </row>
    <row r="393" spans="1:7" s="4" customFormat="1" ht="19.5" customHeight="1">
      <c r="A393" s="278" t="s">
        <v>62</v>
      </c>
      <c r="B393" s="279"/>
      <c r="C393" s="279"/>
      <c r="D393" s="279"/>
      <c r="E393" s="279"/>
      <c r="F393" s="279"/>
      <c r="G393" s="280"/>
    </row>
    <row r="394" spans="1:7" ht="315.75" customHeight="1">
      <c r="A394" s="78"/>
      <c r="B394" s="78"/>
      <c r="C394" s="78"/>
      <c r="D394" s="78"/>
      <c r="E394" s="78"/>
      <c r="F394" s="78"/>
      <c r="G394" s="78"/>
    </row>
    <row r="395" spans="1:7" ht="47.25" customHeight="1">
      <c r="A395" s="268" t="s">
        <v>83</v>
      </c>
      <c r="B395" s="268"/>
      <c r="C395" s="268"/>
      <c r="D395" s="268"/>
      <c r="E395" s="268"/>
      <c r="F395" s="268"/>
      <c r="G395" s="268"/>
    </row>
    <row r="396" spans="1:7" ht="40.5" customHeight="1">
      <c r="A396" s="352" t="s">
        <v>84</v>
      </c>
      <c r="B396" s="352"/>
      <c r="C396" s="352"/>
      <c r="D396" s="352"/>
      <c r="E396" s="352"/>
      <c r="F396" s="352"/>
      <c r="G396" s="352"/>
    </row>
    <row r="397" spans="1:7" ht="24" customHeight="1">
      <c r="A397" s="128"/>
      <c r="B397" s="129"/>
      <c r="C397" s="129"/>
      <c r="D397" s="129"/>
      <c r="E397" s="129"/>
      <c r="F397" s="129"/>
      <c r="G397" s="130"/>
    </row>
    <row r="398" spans="1:7" ht="15.75">
      <c r="A398" s="281" t="s">
        <v>613</v>
      </c>
      <c r="B398" s="281"/>
      <c r="C398" s="281"/>
      <c r="D398" s="281"/>
      <c r="E398" s="281"/>
      <c r="F398" s="281"/>
      <c r="G398" s="281"/>
    </row>
    <row r="399" spans="1:7" ht="15.75">
      <c r="A399" s="29" t="s">
        <v>61</v>
      </c>
      <c r="B399" s="83" t="s">
        <v>58</v>
      </c>
      <c r="C399" s="211" t="s">
        <v>19</v>
      </c>
      <c r="D399" s="211"/>
      <c r="E399" s="211"/>
      <c r="F399" s="239" t="s">
        <v>42</v>
      </c>
      <c r="G399" s="239"/>
    </row>
    <row r="400" spans="1:7" ht="30">
      <c r="A400" s="73" t="s">
        <v>234</v>
      </c>
      <c r="B400" s="79">
        <v>45103</v>
      </c>
      <c r="C400" s="353" t="s">
        <v>236</v>
      </c>
      <c r="D400" s="354"/>
      <c r="E400" s="355"/>
      <c r="F400" s="345" t="s">
        <v>128</v>
      </c>
      <c r="G400" s="346"/>
    </row>
    <row r="401" spans="1:7" ht="30">
      <c r="A401" s="73" t="s">
        <v>247</v>
      </c>
      <c r="B401" s="79">
        <v>45111</v>
      </c>
      <c r="C401" s="353" t="s">
        <v>237</v>
      </c>
      <c r="D401" s="354"/>
      <c r="E401" s="355"/>
      <c r="F401" s="347"/>
      <c r="G401" s="348"/>
    </row>
    <row r="402" spans="1:7" ht="45" customHeight="1">
      <c r="A402" s="73" t="s">
        <v>235</v>
      </c>
      <c r="B402" s="79">
        <v>45111</v>
      </c>
      <c r="C402" s="353" t="s">
        <v>238</v>
      </c>
      <c r="D402" s="354"/>
      <c r="E402" s="355"/>
      <c r="F402" s="349"/>
      <c r="G402" s="350"/>
    </row>
    <row r="403" spans="1:7" ht="15.75">
      <c r="A403" s="210" t="s">
        <v>599</v>
      </c>
      <c r="B403" s="211"/>
      <c r="C403" s="211"/>
      <c r="D403" s="211"/>
      <c r="E403" s="211"/>
      <c r="F403" s="211"/>
      <c r="G403" s="211"/>
    </row>
    <row r="404" spans="1:7" ht="15.75">
      <c r="A404" s="127"/>
      <c r="B404" s="127"/>
      <c r="C404" s="127"/>
      <c r="D404" s="127"/>
      <c r="E404" s="127"/>
      <c r="F404" s="127"/>
      <c r="G404" s="127"/>
    </row>
    <row r="405" spans="1:7" s="3" customFormat="1" ht="15.75">
      <c r="A405" s="281" t="s">
        <v>614</v>
      </c>
      <c r="B405" s="281"/>
      <c r="C405" s="281"/>
      <c r="D405" s="281"/>
      <c r="E405" s="281"/>
      <c r="F405" s="281"/>
      <c r="G405" s="281"/>
    </row>
    <row r="406" spans="1:7" s="3" customFormat="1" ht="15.75" customHeight="1">
      <c r="A406" s="29" t="s">
        <v>61</v>
      </c>
      <c r="B406" s="83" t="s">
        <v>58</v>
      </c>
      <c r="C406" s="211" t="s">
        <v>19</v>
      </c>
      <c r="D406" s="211"/>
      <c r="E406" s="211"/>
      <c r="F406" s="239" t="s">
        <v>42</v>
      </c>
      <c r="G406" s="239"/>
    </row>
    <row r="407" spans="1:7" ht="30">
      <c r="A407" s="73" t="s">
        <v>239</v>
      </c>
      <c r="B407" s="79">
        <v>45077</v>
      </c>
      <c r="C407" s="261" t="s">
        <v>242</v>
      </c>
      <c r="D407" s="351"/>
      <c r="E407" s="262"/>
      <c r="F407" s="345" t="s">
        <v>128</v>
      </c>
      <c r="G407" s="346"/>
    </row>
    <row r="408" spans="1:7" ht="37.5" customHeight="1">
      <c r="A408" s="73" t="s">
        <v>240</v>
      </c>
      <c r="B408" s="79">
        <v>45049</v>
      </c>
      <c r="C408" s="261" t="s">
        <v>243</v>
      </c>
      <c r="D408" s="351"/>
      <c r="E408" s="262"/>
      <c r="F408" s="347"/>
      <c r="G408" s="348"/>
    </row>
    <row r="409" spans="1:7" ht="21" customHeight="1">
      <c r="A409" s="73" t="s">
        <v>241</v>
      </c>
      <c r="B409" s="79">
        <v>45111</v>
      </c>
      <c r="C409" s="261" t="s">
        <v>244</v>
      </c>
      <c r="D409" s="351"/>
      <c r="E409" s="262"/>
      <c r="F409" s="349"/>
      <c r="G409" s="350"/>
    </row>
    <row r="410" spans="1:7" ht="15.75">
      <c r="A410" s="210" t="s">
        <v>616</v>
      </c>
      <c r="B410" s="211"/>
      <c r="C410" s="211"/>
      <c r="D410" s="211"/>
      <c r="E410" s="211"/>
      <c r="F410" s="211"/>
      <c r="G410" s="211"/>
    </row>
    <row r="411" spans="1:7" ht="15.75">
      <c r="A411" s="127"/>
      <c r="B411" s="127"/>
      <c r="C411" s="127"/>
      <c r="D411" s="127"/>
      <c r="E411" s="127"/>
      <c r="F411" s="127"/>
      <c r="G411" s="127"/>
    </row>
    <row r="412" spans="1:7" ht="15.75">
      <c r="A412" s="281" t="s">
        <v>615</v>
      </c>
      <c r="B412" s="281"/>
      <c r="C412" s="281"/>
      <c r="D412" s="281"/>
      <c r="E412" s="281"/>
      <c r="F412" s="281"/>
      <c r="G412" s="281"/>
    </row>
    <row r="413" spans="1:7" ht="15.75" customHeight="1">
      <c r="A413" s="29" t="s">
        <v>61</v>
      </c>
      <c r="B413" s="83" t="s">
        <v>58</v>
      </c>
      <c r="C413" s="211" t="s">
        <v>19</v>
      </c>
      <c r="D413" s="211"/>
      <c r="E413" s="211"/>
      <c r="F413" s="239" t="s">
        <v>42</v>
      </c>
      <c r="G413" s="239"/>
    </row>
    <row r="414" spans="1:7" ht="53.25" customHeight="1">
      <c r="A414" s="261" t="s">
        <v>246</v>
      </c>
      <c r="B414" s="351"/>
      <c r="C414" s="351"/>
      <c r="D414" s="351"/>
      <c r="E414" s="351"/>
      <c r="F414" s="261" t="s">
        <v>128</v>
      </c>
      <c r="G414" s="262"/>
    </row>
    <row r="415" spans="1:7" ht="15.75">
      <c r="A415" s="210" t="s">
        <v>616</v>
      </c>
      <c r="B415" s="211"/>
      <c r="C415" s="211"/>
      <c r="D415" s="211"/>
      <c r="E415" s="211"/>
      <c r="F415" s="211"/>
      <c r="G415" s="211"/>
    </row>
    <row r="416" spans="1:7" ht="15.75">
      <c r="A416" s="124"/>
      <c r="B416" s="125"/>
      <c r="C416" s="125"/>
      <c r="D416" s="125"/>
      <c r="E416" s="125"/>
      <c r="F416" s="125"/>
      <c r="G416" s="126"/>
    </row>
    <row r="417" spans="1:7" ht="15.75">
      <c r="A417" s="281" t="s">
        <v>617</v>
      </c>
      <c r="B417" s="281"/>
      <c r="C417" s="281"/>
      <c r="D417" s="281"/>
      <c r="E417" s="281"/>
      <c r="F417" s="281"/>
      <c r="G417" s="281"/>
    </row>
    <row r="418" spans="1:7" ht="15.75">
      <c r="A418" s="29" t="s">
        <v>61</v>
      </c>
      <c r="B418" s="83" t="s">
        <v>58</v>
      </c>
      <c r="C418" s="211" t="s">
        <v>19</v>
      </c>
      <c r="D418" s="211"/>
      <c r="E418" s="211"/>
      <c r="F418" s="239" t="s">
        <v>42</v>
      </c>
      <c r="G418" s="239"/>
    </row>
    <row r="419" spans="1:7" ht="52.5" customHeight="1">
      <c r="A419" s="261" t="s">
        <v>245</v>
      </c>
      <c r="B419" s="351"/>
      <c r="C419" s="351"/>
      <c r="D419" s="351"/>
      <c r="E419" s="351"/>
      <c r="F419" s="261" t="s">
        <v>128</v>
      </c>
      <c r="G419" s="262"/>
    </row>
    <row r="420" spans="1:7" ht="15.75">
      <c r="A420" s="210" t="s">
        <v>616</v>
      </c>
      <c r="B420" s="211"/>
      <c r="C420" s="211"/>
      <c r="D420" s="211"/>
      <c r="E420" s="211"/>
      <c r="F420" s="211"/>
      <c r="G420" s="211"/>
    </row>
    <row r="421" spans="1:7" ht="15" customHeight="1">
      <c r="A421" s="2"/>
      <c r="B421" s="2"/>
      <c r="C421" s="2"/>
      <c r="D421" s="2"/>
      <c r="E421" s="2"/>
      <c r="F421" s="2"/>
      <c r="G421" s="2"/>
    </row>
    <row r="422" spans="1:7" ht="15.75">
      <c r="A422" s="281" t="s">
        <v>618</v>
      </c>
      <c r="B422" s="281"/>
      <c r="C422" s="281"/>
      <c r="D422" s="281"/>
      <c r="E422" s="281"/>
      <c r="F422" s="281"/>
      <c r="G422" s="281"/>
    </row>
    <row r="423" spans="1:7" ht="15.75">
      <c r="A423" s="29" t="s">
        <v>3</v>
      </c>
      <c r="B423" s="84" t="s">
        <v>58</v>
      </c>
      <c r="C423" s="211" t="s">
        <v>43</v>
      </c>
      <c r="D423" s="211"/>
      <c r="E423" s="211"/>
      <c r="F423" s="239" t="s">
        <v>44</v>
      </c>
      <c r="G423" s="239"/>
    </row>
    <row r="424" spans="1:7" ht="52.5" customHeight="1">
      <c r="A424" s="85">
        <v>1</v>
      </c>
      <c r="B424" s="86">
        <v>45007</v>
      </c>
      <c r="C424" s="248" t="s">
        <v>212</v>
      </c>
      <c r="D424" s="249"/>
      <c r="E424" s="250"/>
      <c r="F424" s="345" t="s">
        <v>619</v>
      </c>
      <c r="G424" s="346"/>
    </row>
    <row r="425" spans="1:7" ht="15.75">
      <c r="A425" s="265" t="s">
        <v>616</v>
      </c>
      <c r="B425" s="266"/>
      <c r="C425" s="266"/>
      <c r="D425" s="266"/>
      <c r="E425" s="266"/>
      <c r="F425" s="266"/>
      <c r="G425" s="267"/>
    </row>
    <row r="426" spans="1:7" ht="15.75">
      <c r="A426" s="2"/>
      <c r="B426" s="2"/>
      <c r="C426" s="2"/>
      <c r="D426" s="2"/>
      <c r="E426" s="2"/>
      <c r="F426" s="2"/>
      <c r="G426" s="2"/>
    </row>
    <row r="427" spans="1:7" ht="48" customHeight="1">
      <c r="A427" s="352" t="s">
        <v>85</v>
      </c>
      <c r="B427" s="352"/>
      <c r="C427" s="352"/>
      <c r="D427" s="352"/>
      <c r="E427" s="352"/>
      <c r="F427" s="352"/>
      <c r="G427" s="352"/>
    </row>
    <row r="428" spans="1:7" ht="15.75">
      <c r="A428" s="211" t="s">
        <v>45</v>
      </c>
      <c r="B428" s="211"/>
      <c r="C428" s="211"/>
      <c r="D428" s="211" t="s">
        <v>51</v>
      </c>
      <c r="E428" s="211"/>
      <c r="F428" s="211"/>
      <c r="G428" s="211"/>
    </row>
    <row r="429" spans="1:7">
      <c r="A429" s="282">
        <v>2019</v>
      </c>
      <c r="B429" s="282"/>
      <c r="C429" s="282"/>
      <c r="D429" s="282" t="s">
        <v>213</v>
      </c>
      <c r="E429" s="282"/>
      <c r="F429" s="282"/>
      <c r="G429" s="282"/>
    </row>
    <row r="430" spans="1:7">
      <c r="A430" s="282">
        <v>2020</v>
      </c>
      <c r="B430" s="282"/>
      <c r="C430" s="282"/>
      <c r="D430" s="282" t="s">
        <v>214</v>
      </c>
      <c r="E430" s="282"/>
      <c r="F430" s="282"/>
      <c r="G430" s="282"/>
    </row>
    <row r="431" spans="1:7">
      <c r="A431" s="282">
        <v>2021</v>
      </c>
      <c r="B431" s="282"/>
      <c r="C431" s="282"/>
      <c r="D431" s="282" t="s">
        <v>215</v>
      </c>
      <c r="E431" s="282"/>
      <c r="F431" s="282"/>
      <c r="G431" s="282"/>
    </row>
    <row r="432" spans="1:7">
      <c r="A432" s="282">
        <v>2022</v>
      </c>
      <c r="B432" s="282"/>
      <c r="C432" s="282"/>
      <c r="D432" s="282" t="s">
        <v>310</v>
      </c>
      <c r="E432" s="343"/>
      <c r="F432" s="343"/>
      <c r="G432" s="343"/>
    </row>
    <row r="433" spans="1:7" ht="15.75">
      <c r="A433" s="210" t="s">
        <v>599</v>
      </c>
      <c r="B433" s="211"/>
      <c r="C433" s="211"/>
      <c r="D433" s="211"/>
      <c r="E433" s="211"/>
      <c r="F433" s="211"/>
      <c r="G433" s="211"/>
    </row>
    <row r="434" spans="1:7" ht="15.75">
      <c r="A434" s="2"/>
      <c r="B434" s="2"/>
      <c r="C434" s="2"/>
      <c r="D434" s="2"/>
      <c r="E434" s="2"/>
      <c r="F434" s="2"/>
      <c r="G434" s="2"/>
    </row>
    <row r="435" spans="1:7" ht="39.75" customHeight="1">
      <c r="A435" s="268" t="s">
        <v>86</v>
      </c>
      <c r="B435" s="268"/>
      <c r="C435" s="268"/>
      <c r="D435" s="268"/>
      <c r="E435" s="268"/>
      <c r="F435" s="268"/>
      <c r="G435" s="268"/>
    </row>
    <row r="436" spans="1:7" ht="15" customHeight="1">
      <c r="A436" s="326" t="s">
        <v>311</v>
      </c>
      <c r="B436" s="327"/>
      <c r="C436" s="327"/>
      <c r="D436" s="327"/>
      <c r="E436" s="327"/>
      <c r="F436" s="327"/>
      <c r="G436" s="328"/>
    </row>
    <row r="437" spans="1:7" ht="15" customHeight="1">
      <c r="A437" s="335" t="s">
        <v>312</v>
      </c>
      <c r="B437" s="336"/>
      <c r="C437" s="336"/>
      <c r="D437" s="336"/>
      <c r="E437" s="336"/>
      <c r="F437" s="336"/>
      <c r="G437" s="337"/>
    </row>
    <row r="438" spans="1:7" ht="15" customHeight="1">
      <c r="A438" s="335" t="s">
        <v>313</v>
      </c>
      <c r="B438" s="336"/>
      <c r="C438" s="336"/>
      <c r="D438" s="336"/>
      <c r="E438" s="336"/>
      <c r="F438" s="336"/>
      <c r="G438" s="337"/>
    </row>
    <row r="439" spans="1:7" ht="15" customHeight="1">
      <c r="A439" s="326" t="s">
        <v>314</v>
      </c>
      <c r="B439" s="327"/>
      <c r="C439" s="327"/>
      <c r="D439" s="327"/>
      <c r="E439" s="327"/>
      <c r="F439" s="327"/>
      <c r="G439" s="328"/>
    </row>
    <row r="440" spans="1:7" ht="15" customHeight="1">
      <c r="A440" s="326" t="s">
        <v>315</v>
      </c>
      <c r="B440" s="327"/>
      <c r="C440" s="327"/>
      <c r="D440" s="327"/>
      <c r="E440" s="327"/>
      <c r="F440" s="327"/>
      <c r="G440" s="328"/>
    </row>
    <row r="441" spans="1:7" ht="15" customHeight="1">
      <c r="A441" s="326" t="s">
        <v>316</v>
      </c>
      <c r="B441" s="327"/>
      <c r="C441" s="327"/>
      <c r="D441" s="327"/>
      <c r="E441" s="327"/>
      <c r="F441" s="327"/>
      <c r="G441" s="328"/>
    </row>
    <row r="442" spans="1:7" ht="15" customHeight="1">
      <c r="A442" s="326" t="s">
        <v>317</v>
      </c>
      <c r="B442" s="327"/>
      <c r="C442" s="327"/>
      <c r="D442" s="327"/>
      <c r="E442" s="327"/>
      <c r="F442" s="327"/>
      <c r="G442" s="328"/>
    </row>
    <row r="443" spans="1:7" ht="15" customHeight="1">
      <c r="A443" s="326" t="s">
        <v>318</v>
      </c>
      <c r="B443" s="327"/>
      <c r="C443" s="327"/>
      <c r="D443" s="327"/>
      <c r="E443" s="327"/>
      <c r="F443" s="327"/>
      <c r="G443" s="328"/>
    </row>
    <row r="444" spans="1:7" ht="15" customHeight="1">
      <c r="A444" s="329" t="s">
        <v>319</v>
      </c>
      <c r="B444" s="330"/>
      <c r="C444" s="330"/>
      <c r="D444" s="330"/>
      <c r="E444" s="330"/>
      <c r="F444" s="330"/>
      <c r="G444" s="331"/>
    </row>
  </sheetData>
  <mergeCells count="326">
    <mergeCell ref="E346:F346"/>
    <mergeCell ref="E347:F347"/>
    <mergeCell ref="E348:F348"/>
    <mergeCell ref="E349:F349"/>
    <mergeCell ref="C346:D346"/>
    <mergeCell ref="C347:D347"/>
    <mergeCell ref="C348:D348"/>
    <mergeCell ref="C349:D349"/>
    <mergeCell ref="C343:D343"/>
    <mergeCell ref="C344:D344"/>
    <mergeCell ref="C345:D345"/>
    <mergeCell ref="E343:F343"/>
    <mergeCell ref="E344:F344"/>
    <mergeCell ref="E345:F345"/>
    <mergeCell ref="D358:F358"/>
    <mergeCell ref="F354:G354"/>
    <mergeCell ref="C340:D340"/>
    <mergeCell ref="E340:F340"/>
    <mergeCell ref="C341:D341"/>
    <mergeCell ref="E341:F341"/>
    <mergeCell ref="C342:D342"/>
    <mergeCell ref="E342:F342"/>
    <mergeCell ref="A385:G385"/>
    <mergeCell ref="E371:G371"/>
    <mergeCell ref="A366:B366"/>
    <mergeCell ref="A359:A360"/>
    <mergeCell ref="B359:B360"/>
    <mergeCell ref="F353:G353"/>
    <mergeCell ref="C354:D354"/>
    <mergeCell ref="A361:G361"/>
    <mergeCell ref="C375:D375"/>
    <mergeCell ref="E375:G375"/>
    <mergeCell ref="A374:G374"/>
    <mergeCell ref="E368:G368"/>
    <mergeCell ref="C372:D372"/>
    <mergeCell ref="E372:G372"/>
    <mergeCell ref="A369:G369"/>
    <mergeCell ref="C370:D370"/>
    <mergeCell ref="E370:G370"/>
    <mergeCell ref="C371:D371"/>
    <mergeCell ref="A376:G376"/>
    <mergeCell ref="C377:D377"/>
    <mergeCell ref="C378:D378"/>
    <mergeCell ref="E378:G378"/>
    <mergeCell ref="C379:D379"/>
    <mergeCell ref="E379:G379"/>
    <mergeCell ref="A395:G395"/>
    <mergeCell ref="A388:G388"/>
    <mergeCell ref="A396:G396"/>
    <mergeCell ref="A398:G398"/>
    <mergeCell ref="C399:E399"/>
    <mergeCell ref="F399:G399"/>
    <mergeCell ref="C389:D389"/>
    <mergeCell ref="F389:G389"/>
    <mergeCell ref="C401:E401"/>
    <mergeCell ref="F400:G402"/>
    <mergeCell ref="C392:D392"/>
    <mergeCell ref="F392:G392"/>
    <mergeCell ref="A429:C429"/>
    <mergeCell ref="A431:C431"/>
    <mergeCell ref="A432:C432"/>
    <mergeCell ref="D429:G429"/>
    <mergeCell ref="F424:G424"/>
    <mergeCell ref="A414:E414"/>
    <mergeCell ref="A419:E419"/>
    <mergeCell ref="A427:G427"/>
    <mergeCell ref="F390:G390"/>
    <mergeCell ref="A428:C428"/>
    <mergeCell ref="C423:E423"/>
    <mergeCell ref="A422:G422"/>
    <mergeCell ref="F413:G413"/>
    <mergeCell ref="A417:G417"/>
    <mergeCell ref="C418:E418"/>
    <mergeCell ref="F418:G418"/>
    <mergeCell ref="C408:E408"/>
    <mergeCell ref="C409:E409"/>
    <mergeCell ref="A405:G405"/>
    <mergeCell ref="C406:E406"/>
    <mergeCell ref="F406:G406"/>
    <mergeCell ref="C407:E407"/>
    <mergeCell ref="C400:E400"/>
    <mergeCell ref="C402:E402"/>
    <mergeCell ref="A443:G443"/>
    <mergeCell ref="A444:G444"/>
    <mergeCell ref="C373:D373"/>
    <mergeCell ref="E373:G373"/>
    <mergeCell ref="A436:G436"/>
    <mergeCell ref="A437:G437"/>
    <mergeCell ref="A438:G438"/>
    <mergeCell ref="A439:G439"/>
    <mergeCell ref="A440:G440"/>
    <mergeCell ref="A441:G441"/>
    <mergeCell ref="A442:G442"/>
    <mergeCell ref="D430:G430"/>
    <mergeCell ref="A382:G382"/>
    <mergeCell ref="C383:D383"/>
    <mergeCell ref="F383:G383"/>
    <mergeCell ref="A380:G380"/>
    <mergeCell ref="C384:D384"/>
    <mergeCell ref="F384:G384"/>
    <mergeCell ref="A435:G435"/>
    <mergeCell ref="D431:G431"/>
    <mergeCell ref="D432:G432"/>
    <mergeCell ref="F419:G419"/>
    <mergeCell ref="A387:G387"/>
    <mergeCell ref="F407:G409"/>
    <mergeCell ref="A351:G351"/>
    <mergeCell ref="A352:B352"/>
    <mergeCell ref="A265:B265"/>
    <mergeCell ref="A331:G331"/>
    <mergeCell ref="E332:F332"/>
    <mergeCell ref="C368:D368"/>
    <mergeCell ref="A365:G365"/>
    <mergeCell ref="A357:G357"/>
    <mergeCell ref="E336:F336"/>
    <mergeCell ref="A353:B353"/>
    <mergeCell ref="C352:D352"/>
    <mergeCell ref="A305:H305"/>
    <mergeCell ref="A354:B354"/>
    <mergeCell ref="A301:A303"/>
    <mergeCell ref="C332:D332"/>
    <mergeCell ref="C334:D334"/>
    <mergeCell ref="C335:D335"/>
    <mergeCell ref="A304:C304"/>
    <mergeCell ref="H266:H304"/>
    <mergeCell ref="A364:G364"/>
    <mergeCell ref="C333:D333"/>
    <mergeCell ref="E333:F333"/>
    <mergeCell ref="D35:E35"/>
    <mergeCell ref="F34:G34"/>
    <mergeCell ref="F35:G35"/>
    <mergeCell ref="A13:G13"/>
    <mergeCell ref="E73:F73"/>
    <mergeCell ref="B12:G12"/>
    <mergeCell ref="E61:G61"/>
    <mergeCell ref="A72:G72"/>
    <mergeCell ref="C73:D73"/>
    <mergeCell ref="B31:C31"/>
    <mergeCell ref="B23:C23"/>
    <mergeCell ref="D23:E23"/>
    <mergeCell ref="F23:G23"/>
    <mergeCell ref="D29:E29"/>
    <mergeCell ref="D31:E31"/>
    <mergeCell ref="E50:F52"/>
    <mergeCell ref="A51:A52"/>
    <mergeCell ref="B51:C52"/>
    <mergeCell ref="D51:D52"/>
    <mergeCell ref="A44:G44"/>
    <mergeCell ref="A45:G45"/>
    <mergeCell ref="B50:C50"/>
    <mergeCell ref="A47:G47"/>
    <mergeCell ref="E49:F49"/>
    <mergeCell ref="A433:G433"/>
    <mergeCell ref="A62:G62"/>
    <mergeCell ref="A69:G69"/>
    <mergeCell ref="A77:G77"/>
    <mergeCell ref="A403:G403"/>
    <mergeCell ref="A410:G410"/>
    <mergeCell ref="A415:G415"/>
    <mergeCell ref="A420:G420"/>
    <mergeCell ref="A362:G362"/>
    <mergeCell ref="A355:G355"/>
    <mergeCell ref="A393:G393"/>
    <mergeCell ref="D428:G428"/>
    <mergeCell ref="F423:G423"/>
    <mergeCell ref="A412:G412"/>
    <mergeCell ref="C413:E413"/>
    <mergeCell ref="A430:C430"/>
    <mergeCell ref="C337:D337"/>
    <mergeCell ref="E337:F337"/>
    <mergeCell ref="E367:G367"/>
    <mergeCell ref="A158:A159"/>
    <mergeCell ref="A233:G233"/>
    <mergeCell ref="C367:D367"/>
    <mergeCell ref="E334:F334"/>
    <mergeCell ref="E335:F335"/>
    <mergeCell ref="F414:G414"/>
    <mergeCell ref="C391:D391"/>
    <mergeCell ref="F391:G391"/>
    <mergeCell ref="F352:G352"/>
    <mergeCell ref="C353:D353"/>
    <mergeCell ref="A425:G425"/>
    <mergeCell ref="A9:G10"/>
    <mergeCell ref="A11:G11"/>
    <mergeCell ref="A14:G14"/>
    <mergeCell ref="A21:G21"/>
    <mergeCell ref="F24:G24"/>
    <mergeCell ref="F25:G25"/>
    <mergeCell ref="F28:G28"/>
    <mergeCell ref="D24:E24"/>
    <mergeCell ref="D25:E25"/>
    <mergeCell ref="D26:E26"/>
    <mergeCell ref="D28:E28"/>
    <mergeCell ref="B26:C26"/>
    <mergeCell ref="B28:C28"/>
    <mergeCell ref="A15:G20"/>
    <mergeCell ref="B24:C24"/>
    <mergeCell ref="B25:C25"/>
    <mergeCell ref="A48:G48"/>
    <mergeCell ref="B49:C49"/>
    <mergeCell ref="F26:G26"/>
    <mergeCell ref="A22:G22"/>
    <mergeCell ref="C424:E424"/>
    <mergeCell ref="C390:D390"/>
    <mergeCell ref="B29:C29"/>
    <mergeCell ref="A46:G46"/>
    <mergeCell ref="A39:D39"/>
    <mergeCell ref="B36:C36"/>
    <mergeCell ref="D36:E36"/>
    <mergeCell ref="F36:G36"/>
    <mergeCell ref="A40:D40"/>
    <mergeCell ref="A41:D41"/>
    <mergeCell ref="A42:D42"/>
    <mergeCell ref="E39:G39"/>
    <mergeCell ref="E42:G42"/>
    <mergeCell ref="F29:G29"/>
    <mergeCell ref="E40:G40"/>
    <mergeCell ref="E41:G41"/>
    <mergeCell ref="D33:E33"/>
    <mergeCell ref="E53:F53"/>
    <mergeCell ref="B53:C53"/>
    <mergeCell ref="B67:D67"/>
    <mergeCell ref="A63:G63"/>
    <mergeCell ref="G51:G52"/>
    <mergeCell ref="A64:G64"/>
    <mergeCell ref="C74:D74"/>
    <mergeCell ref="B59:D59"/>
    <mergeCell ref="E59:G59"/>
    <mergeCell ref="B60:D60"/>
    <mergeCell ref="E60:G60"/>
    <mergeCell ref="A71:G71"/>
    <mergeCell ref="B54:C54"/>
    <mergeCell ref="A55:G55"/>
    <mergeCell ref="A56:G56"/>
    <mergeCell ref="A57:G57"/>
    <mergeCell ref="B61:D61"/>
    <mergeCell ref="B65:D65"/>
    <mergeCell ref="E65:G65"/>
    <mergeCell ref="B66:D66"/>
    <mergeCell ref="B68:D68"/>
    <mergeCell ref="E67:G67"/>
    <mergeCell ref="E68:G68"/>
    <mergeCell ref="E54:F54"/>
    <mergeCell ref="E66:G66"/>
    <mergeCell ref="B58:D58"/>
    <mergeCell ref="E58:G58"/>
    <mergeCell ref="A138:G138"/>
    <mergeCell ref="A142:G142"/>
    <mergeCell ref="A147:G147"/>
    <mergeCell ref="A148:G148"/>
    <mergeCell ref="A154:G154"/>
    <mergeCell ref="A125:G125"/>
    <mergeCell ref="A127:G127"/>
    <mergeCell ref="A78:G78"/>
    <mergeCell ref="E74:F74"/>
    <mergeCell ref="A121:G121"/>
    <mergeCell ref="A122:G122"/>
    <mergeCell ref="A88:G88"/>
    <mergeCell ref="A89:G89"/>
    <mergeCell ref="A79:G79"/>
    <mergeCell ref="E76:F76"/>
    <mergeCell ref="C75:D75"/>
    <mergeCell ref="C76:D76"/>
    <mergeCell ref="E75:F75"/>
    <mergeCell ref="A109:G109"/>
    <mergeCell ref="A156:G156"/>
    <mergeCell ref="A161:G161"/>
    <mergeCell ref="A160:G160"/>
    <mergeCell ref="A206:G206"/>
    <mergeCell ref="C227:C231"/>
    <mergeCell ref="F227:F231"/>
    <mergeCell ref="E338:F338"/>
    <mergeCell ref="C339:D339"/>
    <mergeCell ref="E339:F339"/>
    <mergeCell ref="A251:G251"/>
    <mergeCell ref="A330:G330"/>
    <mergeCell ref="A264:H264"/>
    <mergeCell ref="C336:D336"/>
    <mergeCell ref="A1:G1"/>
    <mergeCell ref="A2:G2"/>
    <mergeCell ref="A3:G3"/>
    <mergeCell ref="B30:C30"/>
    <mergeCell ref="D30:E30"/>
    <mergeCell ref="F30:G30"/>
    <mergeCell ref="D37:E37"/>
    <mergeCell ref="D38:E38"/>
    <mergeCell ref="F37:G37"/>
    <mergeCell ref="F38:G38"/>
    <mergeCell ref="D32:E32"/>
    <mergeCell ref="F32:G32"/>
    <mergeCell ref="B32:C33"/>
    <mergeCell ref="B27:C27"/>
    <mergeCell ref="D27:E27"/>
    <mergeCell ref="F27:G27"/>
    <mergeCell ref="B37:C38"/>
    <mergeCell ref="A32:A33"/>
    <mergeCell ref="F31:G31"/>
    <mergeCell ref="F33:G33"/>
    <mergeCell ref="A8:G8"/>
    <mergeCell ref="B34:C34"/>
    <mergeCell ref="B35:C35"/>
    <mergeCell ref="D34:E34"/>
    <mergeCell ref="A416:G416"/>
    <mergeCell ref="A411:G411"/>
    <mergeCell ref="A404:G404"/>
    <mergeCell ref="A397:G397"/>
    <mergeCell ref="A37:A38"/>
    <mergeCell ref="A43:G43"/>
    <mergeCell ref="A81:G81"/>
    <mergeCell ref="A266:A271"/>
    <mergeCell ref="A272:A280"/>
    <mergeCell ref="A281:A288"/>
    <mergeCell ref="A289:A296"/>
    <mergeCell ref="A297:A300"/>
    <mergeCell ref="C366:D366"/>
    <mergeCell ref="E366:G366"/>
    <mergeCell ref="A95:G95"/>
    <mergeCell ref="A97:G97"/>
    <mergeCell ref="A103:G103"/>
    <mergeCell ref="A106:G106"/>
    <mergeCell ref="A131:G131"/>
    <mergeCell ref="A134:A137"/>
    <mergeCell ref="B134:B137"/>
    <mergeCell ref="C359:C360"/>
    <mergeCell ref="D359:F360"/>
    <mergeCell ref="C338:D338"/>
  </mergeCells>
  <phoneticPr fontId="18" type="noConversion"/>
  <hyperlinks>
    <hyperlink ref="E66" r:id="rId1"/>
    <hyperlink ref="E67" r:id="rId2"/>
    <hyperlink ref="E59" r:id="rId3"/>
    <hyperlink ref="G74" r:id="rId4" location="!/buscar_informacion#resultados"/>
    <hyperlink ref="G75" r:id="rId5" location="!/buscar_informacion#resultados"/>
    <hyperlink ref="G76" r:id="rId6" location="!/buscar_informacion#resultados"/>
    <hyperlink ref="E367" r:id="rId7"/>
    <hyperlink ref="E368" r:id="rId8"/>
    <hyperlink ref="F353" r:id="rId9"/>
    <hyperlink ref="F390" r:id="rId10"/>
    <hyperlink ref="F391" r:id="rId11"/>
    <hyperlink ref="F392" r:id="rId12"/>
    <hyperlink ref="F400" r:id="rId13"/>
    <hyperlink ref="F407" r:id="rId14"/>
    <hyperlink ref="G54" r:id="rId15"/>
    <hyperlink ref="G333" r:id="rId16"/>
    <hyperlink ref="E373" r:id="rId17"/>
    <hyperlink ref="E372" r:id="rId18"/>
    <hyperlink ref="E371" r:id="rId19"/>
    <hyperlink ref="E370" r:id="rId20"/>
    <hyperlink ref="A46" r:id="rId21"/>
    <hyperlink ref="A48" r:id="rId22"/>
    <hyperlink ref="G359" r:id="rId23"/>
    <hyperlink ref="G360" r:id="rId24"/>
    <hyperlink ref="G50" r:id="rId25"/>
    <hyperlink ref="G167" r:id="rId26"/>
    <hyperlink ref="E379" r:id="rId27"/>
    <hyperlink ref="A380" r:id="rId28"/>
    <hyperlink ref="G236" r:id="rId29"/>
    <hyperlink ref="G219" r:id="rId30"/>
    <hyperlink ref="G220" r:id="rId31"/>
    <hyperlink ref="G221" r:id="rId32"/>
    <hyperlink ref="G222" r:id="rId33"/>
    <hyperlink ref="G223" r:id="rId34"/>
    <hyperlink ref="G224" r:id="rId35"/>
    <hyperlink ref="G225" r:id="rId36"/>
    <hyperlink ref="G226" r:id="rId37"/>
  </hyperlinks>
  <printOptions horizontalCentered="1"/>
  <pageMargins left="1.2204724409448819" right="1.0236220472440944" top="1.1417322834645669" bottom="0.74803149606299213" header="0.31496062992125984" footer="0.31496062992125984"/>
  <pageSetup paperSize="14" scale="55" orientation="landscape" r:id="rId38"/>
  <headerFooter>
    <oddFooter>Página &amp;P</oddFooter>
  </headerFooter>
  <rowBreaks count="23" manualBreakCount="23">
    <brk id="43" max="16383" man="1"/>
    <brk id="52" max="16383" man="1"/>
    <brk id="62" max="16383" man="1"/>
    <brk id="63" max="16383" man="1"/>
    <brk id="71" max="16383" man="1"/>
    <brk id="78" max="16383" man="1"/>
    <brk id="86" max="7" man="1"/>
    <brk id="93" max="16383" man="1"/>
    <brk id="98" max="16383" man="1"/>
    <brk id="101" max="7" man="1"/>
    <brk id="105" max="16383" man="1"/>
    <brk id="141" max="16383" man="1"/>
    <brk id="158" max="7" man="1"/>
    <brk id="162" max="16383" man="1"/>
    <brk id="194" max="7" man="1"/>
    <brk id="200" max="16383" man="1"/>
    <brk id="211" max="7" man="1"/>
    <brk id="215" max="16383" man="1"/>
    <brk id="288" max="16383" man="1"/>
    <brk id="305" max="16383" man="1"/>
    <brk id="381" max="16383" man="1"/>
    <brk id="386" max="16383" man="1"/>
    <brk id="403" max="16383" man="1"/>
  </rowBreaks>
  <drawing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SEGUNDO TRIMESTRE 2023</vt:lpstr>
      <vt:lpstr>'SEGUNDO TRIMESTRE 2023'!Títulos_a_imprimir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HP</cp:lastModifiedBy>
  <cp:lastPrinted>2023-07-17T18:43:13Z</cp:lastPrinted>
  <dcterms:created xsi:type="dcterms:W3CDTF">2020-06-23T19:35:00Z</dcterms:created>
  <dcterms:modified xsi:type="dcterms:W3CDTF">2023-07-17T20:03:59Z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